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thias\Downloads\"/>
    </mc:Choice>
  </mc:AlternateContent>
  <workbookProtection workbookAlgorithmName="SHA-512" workbookHashValue="HSE7oKcKvptwnD1GEIsKpgn2VmBL8dHkCU9EwIBwmC33TCCM8HPhrZ8g2oI+m9KIJjoS51j53vHd1QH/iXFsLA==" workbookSaltValue="4CeBTvk+iaP6M6zRVn6NJQ==" workbookSpinCount="100000" lockStructure="1"/>
  <bookViews>
    <workbookView xWindow="0" yWindow="0" windowWidth="28800" windowHeight="12300"/>
  </bookViews>
  <sheets>
    <sheet name="Berechnungs-Tool" sheetId="3" r:id="rId1"/>
    <sheet name="Abrechnungsbescheid" sheetId="7" r:id="rId2"/>
    <sheet name="Tabelle3" sheetId="4" state="hidden" r:id="rId3"/>
    <sheet name="Tabelle4" sheetId="5" state="hidden" r:id="rId4"/>
    <sheet name="mGAB+Stufe" sheetId="6" state="hidden" r:id="rId5"/>
    <sheet name="Tabelle2" sheetId="2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3" l="1"/>
  <c r="R40" i="3"/>
  <c r="K41" i="3"/>
  <c r="K40" i="3"/>
  <c r="R38" i="3"/>
  <c r="Y34" i="3"/>
  <c r="Y33" i="3"/>
  <c r="R31" i="3"/>
  <c r="Y31" i="3" s="1"/>
  <c r="K32" i="3"/>
  <c r="R32" i="3" s="1"/>
  <c r="Y32" i="3" s="1"/>
  <c r="Y29" i="3"/>
  <c r="R30" i="3"/>
  <c r="K30" i="3"/>
  <c r="K38" i="3" s="1"/>
  <c r="K39" i="3" l="1"/>
  <c r="R39" i="3"/>
  <c r="Y39" i="3" s="1"/>
  <c r="K42" i="3"/>
  <c r="Y38" i="3"/>
  <c r="Y41" i="3"/>
  <c r="Y40" i="3"/>
  <c r="Y30" i="3"/>
  <c r="R42" i="3" l="1"/>
  <c r="Y42" i="3" l="1"/>
  <c r="Y43" i="3" l="1"/>
  <c r="A43" i="3"/>
  <c r="K15" i="6" l="1"/>
  <c r="K16" i="6"/>
  <c r="K17" i="6"/>
  <c r="K18" i="6"/>
  <c r="K14" i="6"/>
  <c r="E30" i="4" l="1"/>
  <c r="J18" i="6" s="1"/>
  <c r="L18" i="6" s="1"/>
  <c r="J14" i="6" l="1"/>
  <c r="J15" i="6"/>
  <c r="L15" i="6" s="1"/>
  <c r="J17" i="6"/>
  <c r="L17" i="6" s="1"/>
  <c r="J16" i="6"/>
  <c r="L16" i="6" s="1"/>
  <c r="G6" i="5"/>
  <c r="F55" i="5" s="1"/>
  <c r="F31" i="5"/>
  <c r="F33" i="5" s="1"/>
  <c r="K24" i="5"/>
  <c r="K20" i="5"/>
  <c r="G13" i="5"/>
  <c r="G14" i="5" s="1"/>
  <c r="I6" i="5"/>
  <c r="G55" i="5" s="1"/>
  <c r="L14" i="6" l="1"/>
  <c r="F34" i="5"/>
  <c r="F36" i="5" s="1"/>
  <c r="F56" i="5" s="1"/>
  <c r="F58" i="5" s="1"/>
  <c r="G19" i="5"/>
  <c r="K21" i="5" s="1"/>
  <c r="G23" i="5"/>
  <c r="K25" i="5" s="1"/>
  <c r="G34" i="5"/>
  <c r="G27" i="5" l="1"/>
  <c r="G31" i="5" s="1"/>
  <c r="G33" i="5" s="1"/>
  <c r="G36" i="5" s="1"/>
  <c r="G56" i="5" l="1"/>
  <c r="G58" i="5" s="1"/>
  <c r="D4" i="4"/>
  <c r="E8" i="4" l="1"/>
  <c r="D19" i="4"/>
  <c r="E6" i="4"/>
  <c r="E21" i="4" l="1"/>
</calcChain>
</file>

<file path=xl/sharedStrings.xml><?xml version="1.0" encoding="utf-8"?>
<sst xmlns="http://schemas.openxmlformats.org/spreadsheetml/2006/main" count="559" uniqueCount="120">
  <si>
    <t>I</t>
  </si>
  <si>
    <t>Spalte1</t>
  </si>
  <si>
    <t>Abflussbeiwert</t>
  </si>
  <si>
    <t>Stufe</t>
  </si>
  <si>
    <t>Charakteristik</t>
  </si>
  <si>
    <t>--</t>
  </si>
  <si>
    <t>tatsächliche Fläche</t>
  </si>
  <si>
    <t>minimal</t>
  </si>
  <si>
    <t>II</t>
  </si>
  <si>
    <t>gering</t>
  </si>
  <si>
    <t>III</t>
  </si>
  <si>
    <t>normal</t>
  </si>
  <si>
    <t>IV</t>
  </si>
  <si>
    <t>hoch</t>
  </si>
  <si>
    <t>V</t>
  </si>
  <si>
    <t>sehr hoch</t>
  </si>
  <si>
    <t>Vorbemerkung:</t>
  </si>
  <si>
    <t>Wird neben Schmutzwasser auch Niederschlagswasser eingeleitet?</t>
  </si>
  <si>
    <t>gebührenpflichtige Fläche</t>
  </si>
  <si>
    <t>Einleitungsgebühr (bis 31.12.2020)</t>
  </si>
  <si>
    <t>Schmutzwassergebühr (ab 01.01.2021)</t>
  </si>
  <si>
    <t>Schmutzwassergebühr</t>
  </si>
  <si>
    <t>Niederschlagswassergebühr</t>
  </si>
  <si>
    <t>Gebührenart</t>
  </si>
  <si>
    <t>wird Niederschlagswasser eingeleitet?</t>
  </si>
  <si>
    <t>bisherige Gebühr</t>
  </si>
  <si>
    <t>Niederschlagswassergebühr (ab 01.01.2021)</t>
  </si>
  <si>
    <t>Gebühren bis 31.12.2020</t>
  </si>
  <si>
    <t>2,52 und 2,26</t>
  </si>
  <si>
    <t>neue Gebühren ab 01.01.2021</t>
  </si>
  <si>
    <t>jährliche Gesamtkosten</t>
  </si>
  <si>
    <t>Überprüfung</t>
  </si>
  <si>
    <t xml:space="preserve">Die Niederschlagswassergebühr berechnet sich nach der Größe der </t>
  </si>
  <si>
    <t>Flurnummer</t>
  </si>
  <si>
    <r>
      <t>gebührenpflichtigen Fläche</t>
    </r>
    <r>
      <rPr>
        <sz val="11"/>
        <color theme="1"/>
        <rFont val="Arial"/>
        <family val="2"/>
      </rPr>
      <t xml:space="preserve"> des jeweiligen Grundstücks.</t>
    </r>
  </si>
  <si>
    <t>Gemarkung</t>
  </si>
  <si>
    <r>
      <t xml:space="preserve">Die gebührenpflichtige Fläche ermittelt sich aus der </t>
    </r>
    <r>
      <rPr>
        <b/>
        <sz val="11"/>
        <color theme="1"/>
        <rFont val="Arial"/>
        <family val="2"/>
      </rPr>
      <t>Größe des Grundstücks</t>
    </r>
  </si>
  <si>
    <t>Anschrift</t>
  </si>
  <si>
    <t>Bitte Fläche nochmals eingeben, ggf. Korrektur</t>
  </si>
  <si>
    <t>multipliziert mit dem mittleren Grundstücksabflussbeiwert</t>
  </si>
  <si>
    <t>Fläche</t>
  </si>
  <si>
    <t>Die Einteilung in eine Stufe mit mittleren Grundstücksabflussbeiwert ergibt sich</t>
  </si>
  <si>
    <t>WipflerPLAN</t>
  </si>
  <si>
    <t>neue Angabe</t>
  </si>
  <si>
    <t>an Zisterne für Brauchwasser angeschlossene Flächen</t>
  </si>
  <si>
    <t>an Zisterne für Gartenbewässerung angeschlossene Flächen</t>
  </si>
  <si>
    <t>aus dem Verhältnis der tatsächlich bebauten und befestigten Fläche zur</t>
  </si>
  <si>
    <t>vorab ermittelt</t>
  </si>
  <si>
    <t>tatsächlich</t>
  </si>
  <si>
    <t>Größe des Grundstücks (Abflussbeiwert)</t>
  </si>
  <si>
    <t xml:space="preserve">Flächenabschläge für Zisternen mit Überlauf, deren gespeichertes </t>
  </si>
  <si>
    <t>Volumen in m³</t>
  </si>
  <si>
    <t>Regenwasser genutzt wird:</t>
  </si>
  <si>
    <t>somit ansatzfähig:</t>
  </si>
  <si>
    <t xml:space="preserve">Nur für Zisternen mit Überlauf/Notüberlauf in die Kanalisation; </t>
  </si>
  <si>
    <t>mindestens 3 m³ und höchstens 10 m³</t>
  </si>
  <si>
    <t>Reduzierung der tatsächlich angeschlossenen Fläche für Zisterne für ausschließlich</t>
  </si>
  <si>
    <t>Gartenbewässerung um 10 m² pro m³ Zisternenvolumen</t>
  </si>
  <si>
    <t>Reduzierte Fläche</t>
  </si>
  <si>
    <t>max. jedoch Summe der an Zisterne angeschl. Fläche</t>
  </si>
  <si>
    <t>Reduzierte Fläche somit hier:</t>
  </si>
  <si>
    <t>Reduzierung der tatsächlich angeschlossenen Fläche für Zisterne mit Nutzung für</t>
  </si>
  <si>
    <t>Brauchwasser im Haus um 20 m² pro m³ Zisternenvolumen</t>
  </si>
  <si>
    <t>Flächenabschläge für Zisternen mit Überlauf, deren gespeichertes Regenwasser genutzt wird:</t>
  </si>
  <si>
    <t>Gesamtsumme der angeschlossenen Fläche nach Abzug für Zisternen:</t>
  </si>
  <si>
    <r>
      <rPr>
        <b/>
        <sz val="11"/>
        <color theme="1"/>
        <rFont val="Arial"/>
        <family val="2"/>
      </rPr>
      <t>Abflussbeiwert</t>
    </r>
    <r>
      <rPr>
        <sz val="11"/>
        <color theme="1"/>
        <rFont val="Arial"/>
        <family val="2"/>
      </rPr>
      <t xml:space="preserve"> somit: bebaute u. befestigte Fläche / Grundstücksfläche</t>
    </r>
  </si>
  <si>
    <t>=</t>
  </si>
  <si>
    <t>Der mittlere Grundstücksabflussbeiwert stellt den durchschnittlich vorhandenen</t>
  </si>
  <si>
    <t>Anteil der bebauten und befestigten Fläche an der Gesamtgrundstücksfläche dar.</t>
  </si>
  <si>
    <t>Durch den Abflussbeiwert ergibt sich somit folgende Stufe:</t>
  </si>
  <si>
    <r>
      <t xml:space="preserve">Durch die Stufe ergibt sich folgender </t>
    </r>
    <r>
      <rPr>
        <b/>
        <sz val="11"/>
        <color theme="1"/>
        <rFont val="Arial"/>
        <family val="2"/>
      </rPr>
      <t>mittlerer Grundstücksabflussbeiwert:</t>
    </r>
  </si>
  <si>
    <t>Bei einem Abflussbeiwert von bis 0,10 erfolgt eine Einzelveranlagung.</t>
  </si>
  <si>
    <t>Bei Einstufung in die Stufen I bis V erfolgt die Berechnung der gebührenpflichtigen Fläche</t>
  </si>
  <si>
    <t>indem die Grundstücksfläche mit dem mittleren Grundstücksabflussbeiwert</t>
  </si>
  <si>
    <t>multipliziert wird.</t>
  </si>
  <si>
    <t>Grundstücksfläche:</t>
  </si>
  <si>
    <t>* mittlerer Grundstücksabflussbeiwert</t>
  </si>
  <si>
    <t>ergibt somit eine gebührenpflichtige Fläche von</t>
  </si>
  <si>
    <t>0,14 (Stufe I)</t>
  </si>
  <si>
    <t>0,24 (Stufe II)</t>
  </si>
  <si>
    <t>0,38 (Stufe III)</t>
  </si>
  <si>
    <t>0,58 (Stufe IV)</t>
  </si>
  <si>
    <t>0,85 (Stufe V)</t>
  </si>
  <si>
    <t>Einzelfallbetrachtung (Stufe 0)</t>
  </si>
  <si>
    <t>Auszuwählen:</t>
  </si>
  <si>
    <t>Gebührensatz</t>
  </si>
  <si>
    <t>bitte hier gemäß Erfassungsbogen eintragen</t>
  </si>
  <si>
    <t>Es können nur die gelben Felder ausgefüllt werden!</t>
  </si>
  <si>
    <t>Nur bei Einleitung</t>
  </si>
  <si>
    <t>von Niederschlagswasser:</t>
  </si>
  <si>
    <t>Berechnung der Wasser- und Abwassergebühren ab 01.01.2025</t>
  </si>
  <si>
    <t>Jahreskosten                                bis 31.12.2024</t>
  </si>
  <si>
    <t>Jahreskosten ab 01.01.2025</t>
  </si>
  <si>
    <t>Wasser-Verbrauchsgebühr brutto</t>
  </si>
  <si>
    <t>Wasser-Grundgebühr brutto</t>
  </si>
  <si>
    <t>Gebührensatz                     01.01.2021 bis 31.12.2024</t>
  </si>
  <si>
    <t>Gebührensatz                     01.01.2025 bis 31.12.2028</t>
  </si>
  <si>
    <t>Wasser-Verbrauchsgebühr netto</t>
  </si>
  <si>
    <t>Differenz</t>
  </si>
  <si>
    <t>Wasser-Grundgebühr netto*</t>
  </si>
  <si>
    <t>Wasser-Grundgebühr brutto*</t>
  </si>
  <si>
    <t>Wasserbezug im Jahr (Erläuterungen siehe oben)</t>
  </si>
  <si>
    <t>Abrechnungsbescheid</t>
  </si>
  <si>
    <t>siehe</t>
  </si>
  <si>
    <t>reduzierte gebührepflichtige Fläche</t>
  </si>
  <si>
    <t>Mehrkosten</t>
  </si>
  <si>
    <t>© Stadt Viechtach, Kämmerei, 2024, Alle Angaben ohne Gewähr.</t>
  </si>
  <si>
    <t>Art. 8 des Kommunalabgabengesetzes (KAG). Die Gebühren müssen daher so kalkuliert werden, dass alle einrichtungsbezogenen</t>
  </si>
  <si>
    <t>Die öffentliche Wasserversorgung- und Entwässerungseinrichtung der Stadt Viechtach sind sog. kostenrechnende Einrichtungen nach</t>
  </si>
  <si>
    <t>Die Berechnung soll den Gebührenpflichtigen einen Überblick über die ab dem 01.01.2025 geltenden Gebühren geben und zeigen,</t>
  </si>
  <si>
    <t>wie sich diese auf sie auswirken.</t>
  </si>
  <si>
    <t>Hinweis: Berechnungsgrundlage ist in dieser Excel-Datei ausschließlich der Frischwassermaßstab (Wasserbezug im Jahr in m³).</t>
  </si>
  <si>
    <t>Sonderregelungen wie z.B. Eigengewinnungsanlage, Regenwasserzisternee, landwirtschaftliche Viehhaltung) sind in dieser Excel-Datei</t>
  </si>
  <si>
    <t>nicht berücksichtigt. Den Frischwasserbezug und die gebührenpflichtige reduzierte Grundstücksfläche (für die Niederschlagswasser-</t>
  </si>
  <si>
    <t>gebühr) entnehmen Sie bitte Ihrem letzten Abrechnungsbescheid.</t>
  </si>
  <si>
    <t>* Wasserzähler mit Dauerdurchfluss bis 4 m³/h bzw. Nenndurchfluss bis 2,5 m³/h.</t>
  </si>
  <si>
    <t>31.12.2028 wurden die Jahre 2021 bis 2024 nach- sowie die Jahre 2025 bis 2028 vorauskalkuliert.</t>
  </si>
  <si>
    <t>Ausgaben mit den Einnahmen aus den Gebühren gedeckt werden können. In der Kalkulation für den Zeitraum 01.01.2025 bis</t>
  </si>
  <si>
    <t>Bei Fragen zur Wasser- und Abwassergebühr wenden Sie sich bitte an die Kämmerei der Stadt Viechtach</t>
  </si>
  <si>
    <t>(Tel. 09942/808-202, kaemmerei@viechtach.de).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</si>
</sst>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000000000000000000000_-;\-* #,##0.0000000000000000000000_-;_-* &quot;-&quot;??_-;_-@_-"/>
    <numFmt numFmtId="166" formatCode="0.000"/>
    <numFmt numFmtId="167" formatCode="0.000000000"/>
    <numFmt numFmtId="168" formatCode="_-* #,##0.00\ [$€/Jahr]_-;\-* #,##0.00\ [$€/Jahr]_-;_-* &quot;-&quot;??\ [$€/Jahr]_-;_-@_-"/>
    <numFmt numFmtId="173" formatCode="#,##0\ [$m³];\-#,##0\ [$m³]"/>
    <numFmt numFmtId="174" formatCode="#,##0\ [$m²];\-#,##0\ [$m²]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u/>
      <sz val="11"/>
      <color theme="1"/>
      <name val="Arial"/>
      <family val="2"/>
    </font>
    <font>
      <u/>
      <sz val="11"/>
      <color theme="10"/>
      <name val="Arial"/>
      <family val="2"/>
    </font>
    <font>
      <b/>
      <i/>
      <sz val="10"/>
      <color rgb="FFFF0000"/>
      <name val="Arial"/>
      <family val="2"/>
    </font>
    <font>
      <u/>
      <sz val="11"/>
      <color rgb="FF0066FF"/>
      <name val="Arial"/>
      <family val="2"/>
    </font>
    <font>
      <u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8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NumberFormat="0" applyFill="0" applyBorder="0" applyAlignment="0" applyProtection="0"/>
  </cellStyleXfs>
  <cellXfs count="105">
    <xf numFmtId="168" fontId="0" fillId="0" borderId="0" xfId="0"/>
    <xf numFmtId="164" fontId="0" fillId="0" borderId="0" xfId="1" applyFont="1"/>
    <xf numFmtId="168" fontId="0" fillId="0" borderId="0" xfId="0" quotePrefix="1"/>
    <xf numFmtId="168" fontId="0" fillId="0" borderId="0" xfId="0" applyAlignment="1">
      <alignment horizontal="center"/>
    </xf>
    <xf numFmtId="168" fontId="0" fillId="3" borderId="0" xfId="0" applyFill="1"/>
    <xf numFmtId="165" fontId="0" fillId="0" borderId="0" xfId="1" applyNumberFormat="1" applyFont="1" applyAlignment="1">
      <alignment horizontal="left"/>
    </xf>
    <xf numFmtId="165" fontId="0" fillId="3" borderId="0" xfId="1" applyNumberFormat="1" applyFont="1" applyFill="1" applyAlignment="1">
      <alignment horizontal="left"/>
    </xf>
    <xf numFmtId="168" fontId="0" fillId="3" borderId="0" xfId="0" applyFill="1" applyAlignment="1">
      <alignment horizontal="center"/>
    </xf>
    <xf numFmtId="168" fontId="0" fillId="3" borderId="0" xfId="0" quotePrefix="1" applyFill="1"/>
    <xf numFmtId="168" fontId="2" fillId="2" borderId="0" xfId="0" applyFont="1" applyFill="1" applyAlignment="1" applyProtection="1">
      <alignment horizontal="center"/>
      <protection locked="0"/>
    </xf>
    <xf numFmtId="168" fontId="2" fillId="4" borderId="0" xfId="0" applyFont="1" applyFill="1" applyProtection="1"/>
    <xf numFmtId="168" fontId="0" fillId="4" borderId="0" xfId="0" applyFill="1" applyProtection="1"/>
    <xf numFmtId="168" fontId="3" fillId="4" borderId="0" xfId="0" applyFont="1" applyFill="1" applyProtection="1"/>
    <xf numFmtId="168" fontId="2" fillId="4" borderId="0" xfId="0" applyFont="1" applyFill="1" applyProtection="1">
      <protection locked="0"/>
    </xf>
    <xf numFmtId="168" fontId="5" fillId="4" borderId="0" xfId="0" applyFont="1" applyFill="1" applyProtection="1"/>
    <xf numFmtId="168" fontId="2" fillId="5" borderId="5" xfId="0" applyFont="1" applyFill="1" applyBorder="1" applyAlignment="1" applyProtection="1">
      <alignment horizontal="center" vertical="center" wrapText="1"/>
    </xf>
    <xf numFmtId="168" fontId="2" fillId="5" borderId="4" xfId="0" applyFont="1" applyFill="1" applyBorder="1" applyAlignment="1" applyProtection="1">
      <alignment horizontal="center" vertical="center" wrapText="1"/>
    </xf>
    <xf numFmtId="168" fontId="2" fillId="0" borderId="2" xfId="0" applyFont="1" applyFill="1" applyBorder="1" applyAlignment="1" applyProtection="1">
      <alignment horizontal="center" vertical="center"/>
    </xf>
    <xf numFmtId="168" fontId="0" fillId="4" borderId="0" xfId="0" applyFill="1" applyAlignment="1" applyProtection="1">
      <alignment vertical="center"/>
    </xf>
    <xf numFmtId="168" fontId="0" fillId="0" borderId="0" xfId="0" applyAlignment="1" applyProtection="1">
      <alignment vertical="center"/>
    </xf>
    <xf numFmtId="168" fontId="0" fillId="4" borderId="3" xfId="0" applyFill="1" applyBorder="1" applyAlignment="1" applyProtection="1">
      <alignment horizontal="left"/>
    </xf>
    <xf numFmtId="168" fontId="0" fillId="4" borderId="4" xfId="0" applyFill="1" applyBorder="1" applyAlignment="1" applyProtection="1">
      <alignment horizontal="left"/>
    </xf>
    <xf numFmtId="168" fontId="0" fillId="4" borderId="5" xfId="0" applyFill="1" applyBorder="1" applyAlignment="1" applyProtection="1">
      <alignment horizontal="left"/>
    </xf>
    <xf numFmtId="168" fontId="0" fillId="0" borderId="1" xfId="2" applyNumberFormat="1" applyFont="1" applyBorder="1" applyProtection="1"/>
    <xf numFmtId="168" fontId="0" fillId="0" borderId="3" xfId="2" applyNumberFormat="1" applyFont="1" applyBorder="1" applyProtection="1"/>
    <xf numFmtId="168" fontId="0" fillId="0" borderId="2" xfId="2" applyNumberFormat="1" applyFont="1" applyFill="1" applyBorder="1" applyProtection="1"/>
    <xf numFmtId="168" fontId="4" fillId="4" borderId="0" xfId="0" applyFont="1" applyFill="1" applyProtection="1"/>
    <xf numFmtId="168" fontId="0" fillId="0" borderId="0" xfId="0" applyProtection="1"/>
    <xf numFmtId="168" fontId="0" fillId="0" borderId="1" xfId="2" applyNumberFormat="1" applyFont="1" applyBorder="1" applyProtection="1"/>
    <xf numFmtId="168" fontId="0" fillId="0" borderId="3" xfId="2" applyNumberFormat="1" applyFont="1" applyBorder="1" applyProtection="1"/>
    <xf numFmtId="168" fontId="0" fillId="0" borderId="2" xfId="2" applyNumberFormat="1" applyFont="1" applyFill="1" applyBorder="1" applyProtection="1"/>
    <xf numFmtId="168" fontId="2" fillId="4" borderId="0" xfId="0" applyFont="1" applyFill="1"/>
    <xf numFmtId="168" fontId="0" fillId="4" borderId="0" xfId="0" applyFill="1"/>
    <xf numFmtId="168" fontId="0" fillId="4" borderId="0" xfId="2" applyNumberFormat="1" applyFont="1" applyFill="1" applyAlignment="1">
      <alignment horizontal="left"/>
    </xf>
    <xf numFmtId="168" fontId="0" fillId="4" borderId="0" xfId="0" applyFont="1" applyFill="1"/>
    <xf numFmtId="168" fontId="2" fillId="2" borderId="0" xfId="2" applyNumberFormat="1" applyFont="1" applyFill="1" applyAlignment="1">
      <alignment horizontal="left"/>
    </xf>
    <xf numFmtId="168" fontId="2" fillId="4" borderId="0" xfId="2" applyNumberFormat="1" applyFont="1" applyFill="1" applyAlignment="1">
      <alignment horizontal="left"/>
    </xf>
    <xf numFmtId="168" fontId="8" fillId="4" borderId="0" xfId="0" applyFont="1" applyFill="1" applyAlignment="1">
      <alignment horizontal="center" wrapText="1"/>
    </xf>
    <xf numFmtId="168" fontId="2" fillId="2" borderId="0" xfId="2" applyNumberFormat="1" applyFont="1" applyFill="1" applyAlignment="1">
      <alignment horizontal="center"/>
    </xf>
    <xf numFmtId="168" fontId="2" fillId="4" borderId="0" xfId="2" applyNumberFormat="1" applyFont="1" applyFill="1" applyAlignment="1">
      <alignment horizontal="center"/>
    </xf>
    <xf numFmtId="168" fontId="0" fillId="2" borderId="0" xfId="0" applyNumberFormat="1" applyFill="1" applyAlignment="1">
      <alignment horizontal="left"/>
    </xf>
    <xf numFmtId="168" fontId="0" fillId="4" borderId="0" xfId="0" applyNumberFormat="1" applyFill="1" applyAlignment="1">
      <alignment horizontal="left"/>
    </xf>
    <xf numFmtId="168" fontId="9" fillId="4" borderId="0" xfId="0" applyNumberFormat="1" applyFont="1" applyFill="1" applyAlignment="1">
      <alignment horizontal="left"/>
    </xf>
    <xf numFmtId="168" fontId="3" fillId="4" borderId="0" xfId="0" applyFont="1" applyFill="1"/>
    <xf numFmtId="168" fontId="0" fillId="4" borderId="0" xfId="0" applyNumberFormat="1" applyFill="1"/>
    <xf numFmtId="168" fontId="2" fillId="4" borderId="0" xfId="0" applyNumberFormat="1" applyFont="1" applyFill="1"/>
    <xf numFmtId="168" fontId="10" fillId="4" borderId="0" xfId="0" applyNumberFormat="1" applyFont="1" applyFill="1" applyAlignment="1">
      <alignment horizontal="center"/>
    </xf>
    <xf numFmtId="168" fontId="0" fillId="4" borderId="0" xfId="0" applyNumberFormat="1" applyFill="1" applyAlignment="1">
      <alignment horizontal="center"/>
    </xf>
    <xf numFmtId="166" fontId="0" fillId="4" borderId="0" xfId="0" applyNumberForma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7" fontId="0" fillId="4" borderId="0" xfId="0" applyNumberFormat="1" applyFill="1"/>
    <xf numFmtId="168" fontId="0" fillId="4" borderId="0" xfId="0" applyFill="1" applyAlignment="1">
      <alignment horizontal="center"/>
    </xf>
    <xf numFmtId="168" fontId="0" fillId="4" borderId="0" xfId="0" applyFill="1" applyAlignment="1">
      <alignment horizontal="center" shrinkToFit="1"/>
    </xf>
    <xf numFmtId="168" fontId="2" fillId="4" borderId="0" xfId="0" applyNumberFormat="1" applyFont="1" applyFill="1" applyAlignment="1">
      <alignment horizontal="center"/>
    </xf>
    <xf numFmtId="168" fontId="0" fillId="0" borderId="0" xfId="0" applyFill="1"/>
    <xf numFmtId="168" fontId="0" fillId="0" borderId="0" xfId="0" applyFill="1" applyAlignment="1">
      <alignment shrinkToFit="1"/>
    </xf>
    <xf numFmtId="168" fontId="2" fillId="0" borderId="0" xfId="2" applyNumberFormat="1" applyFont="1" applyFill="1" applyAlignment="1">
      <alignment horizontal="left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44" fontId="0" fillId="0" borderId="0" xfId="2" applyFont="1"/>
    <xf numFmtId="168" fontId="6" fillId="4" borderId="0" xfId="0" applyFont="1" applyFill="1" applyAlignment="1" applyProtection="1">
      <alignment vertical="center"/>
    </xf>
    <xf numFmtId="168" fontId="12" fillId="4" borderId="0" xfId="0" applyFont="1" applyFill="1" applyAlignment="1" applyProtection="1">
      <alignment vertical="center"/>
    </xf>
    <xf numFmtId="168" fontId="2" fillId="4" borderId="0" xfId="0" applyFont="1" applyFill="1" applyAlignment="1" applyProtection="1">
      <alignment vertical="center"/>
    </xf>
    <xf numFmtId="168" fontId="2" fillId="4" borderId="0" xfId="0" applyFont="1" applyFill="1" applyAlignment="1" applyProtection="1">
      <alignment vertical="center" shrinkToFit="1"/>
    </xf>
    <xf numFmtId="168" fontId="4" fillId="4" borderId="0" xfId="0" applyFont="1" applyFill="1" applyAlignment="1" applyProtection="1">
      <alignment vertical="center" shrinkToFit="1"/>
    </xf>
    <xf numFmtId="168" fontId="8" fillId="4" borderId="0" xfId="0" applyFont="1" applyFill="1" applyAlignment="1" applyProtection="1">
      <alignment vertical="center"/>
    </xf>
    <xf numFmtId="168" fontId="0" fillId="4" borderId="0" xfId="0" applyFill="1" applyAlignment="1" applyProtection="1">
      <alignment horizontal="left" vertical="center" shrinkToFit="1"/>
    </xf>
    <xf numFmtId="168" fontId="0" fillId="4" borderId="0" xfId="0" applyFont="1" applyFill="1" applyAlignment="1" applyProtection="1">
      <alignment vertical="center"/>
    </xf>
    <xf numFmtId="168" fontId="2" fillId="4" borderId="0" xfId="1" applyNumberFormat="1" applyFont="1" applyFill="1" applyAlignment="1" applyProtection="1">
      <alignment vertical="center" shrinkToFit="1"/>
      <protection locked="0"/>
    </xf>
    <xf numFmtId="168" fontId="4" fillId="4" borderId="0" xfId="0" applyFont="1" applyFill="1" applyAlignment="1" applyProtection="1">
      <alignment vertical="center"/>
    </xf>
    <xf numFmtId="168" fontId="2" fillId="2" borderId="0" xfId="0" applyFont="1" applyFill="1" applyAlignment="1" applyProtection="1">
      <alignment horizontal="left"/>
      <protection locked="0"/>
    </xf>
    <xf numFmtId="168" fontId="0" fillId="0" borderId="1" xfId="2" applyNumberFormat="1" applyFont="1" applyBorder="1" applyAlignment="1" applyProtection="1">
      <alignment horizontal="center"/>
    </xf>
    <xf numFmtId="168" fontId="2" fillId="7" borderId="1" xfId="1" applyNumberFormat="1" applyFont="1" applyFill="1" applyBorder="1" applyAlignment="1" applyProtection="1">
      <alignment horizontal="center" vertical="center"/>
    </xf>
    <xf numFmtId="168" fontId="2" fillId="4" borderId="0" xfId="1" applyNumberFormat="1" applyFont="1" applyFill="1" applyAlignment="1" applyProtection="1">
      <alignment horizontal="left" vertical="center" shrinkToFit="1"/>
      <protection locked="0"/>
    </xf>
    <xf numFmtId="168" fontId="11" fillId="4" borderId="0" xfId="3" applyFill="1" applyAlignment="1" applyProtection="1">
      <alignment horizontal="center" vertical="center" shrinkToFit="1"/>
      <protection locked="0"/>
    </xf>
    <xf numFmtId="168" fontId="2" fillId="5" borderId="1" xfId="0" applyFont="1" applyFill="1" applyBorder="1" applyAlignment="1" applyProtection="1">
      <alignment horizontal="center" vertical="center" wrapText="1"/>
    </xf>
    <xf numFmtId="44" fontId="6" fillId="6" borderId="1" xfId="0" applyNumberFormat="1" applyFont="1" applyFill="1" applyBorder="1" applyAlignment="1" applyProtection="1">
      <alignment horizontal="center" vertical="center"/>
    </xf>
    <xf numFmtId="168" fontId="6" fillId="6" borderId="1" xfId="0" applyFont="1" applyFill="1" applyBorder="1" applyAlignment="1" applyProtection="1">
      <alignment horizontal="center" vertical="center"/>
    </xf>
    <xf numFmtId="168" fontId="0" fillId="0" borderId="3" xfId="2" applyNumberFormat="1" applyFont="1" applyBorder="1" applyAlignment="1" applyProtection="1">
      <alignment horizontal="center"/>
    </xf>
    <xf numFmtId="168" fontId="0" fillId="0" borderId="4" xfId="2" applyNumberFormat="1" applyFont="1" applyBorder="1" applyAlignment="1" applyProtection="1">
      <alignment horizontal="center"/>
    </xf>
    <xf numFmtId="168" fontId="0" fillId="0" borderId="5" xfId="2" applyNumberFormat="1" applyFont="1" applyBorder="1" applyAlignment="1" applyProtection="1">
      <alignment horizontal="center"/>
    </xf>
    <xf numFmtId="168" fontId="0" fillId="4" borderId="0" xfId="0" applyFill="1" applyAlignment="1" applyProtection="1">
      <alignment horizontal="left" vertical="center" shrinkToFit="1"/>
    </xf>
    <xf numFmtId="168" fontId="6" fillId="6" borderId="1" xfId="0" applyFont="1" applyFill="1" applyBorder="1" applyAlignment="1" applyProtection="1">
      <alignment horizontal="left" vertical="center"/>
    </xf>
    <xf numFmtId="168" fontId="2" fillId="5" borderId="1" xfId="0" applyFont="1" applyFill="1" applyBorder="1" applyAlignment="1" applyProtection="1">
      <alignment horizontal="center" vertical="center"/>
    </xf>
    <xf numFmtId="168" fontId="2" fillId="4" borderId="0" xfId="0" applyFont="1" applyFill="1" applyAlignment="1" applyProtection="1">
      <alignment horizontal="left" vertical="center" shrinkToFit="1"/>
    </xf>
    <xf numFmtId="168" fontId="0" fillId="0" borderId="1" xfId="0" applyBorder="1" applyAlignment="1" applyProtection="1">
      <alignment horizontal="left" vertical="center"/>
    </xf>
    <xf numFmtId="168" fontId="0" fillId="0" borderId="3" xfId="0" applyBorder="1" applyAlignment="1" applyProtection="1">
      <alignment horizontal="left" vertical="center"/>
    </xf>
    <xf numFmtId="168" fontId="0" fillId="0" borderId="4" xfId="0" applyBorder="1" applyAlignment="1" applyProtection="1">
      <alignment horizontal="left" vertical="center"/>
    </xf>
    <xf numFmtId="168" fontId="0" fillId="0" borderId="5" xfId="0" applyBorder="1" applyAlignment="1" applyProtection="1">
      <alignment horizontal="left" vertical="center"/>
    </xf>
    <xf numFmtId="168" fontId="7" fillId="7" borderId="1" xfId="0" applyFont="1" applyFill="1" applyBorder="1" applyAlignment="1" applyProtection="1">
      <alignment horizontal="right" vertical="center"/>
    </xf>
    <xf numFmtId="168" fontId="13" fillId="4" borderId="0" xfId="3" applyFont="1" applyFill="1" applyAlignment="1" applyProtection="1">
      <alignment horizontal="center" vertical="center" shrinkToFit="1"/>
      <protection locked="0"/>
    </xf>
    <xf numFmtId="168" fontId="14" fillId="4" borderId="0" xfId="3" applyFont="1" applyFill="1" applyAlignment="1" applyProtection="1">
      <alignment horizontal="center" vertical="center" shrinkToFit="1"/>
      <protection locked="0"/>
    </xf>
    <xf numFmtId="168" fontId="0" fillId="5" borderId="3" xfId="0" applyFill="1" applyBorder="1" applyAlignment="1" applyProtection="1">
      <alignment horizontal="center" vertical="center"/>
    </xf>
    <xf numFmtId="168" fontId="0" fillId="5" borderId="4" xfId="0" applyFill="1" applyBorder="1" applyAlignment="1" applyProtection="1">
      <alignment horizontal="center" vertical="center"/>
    </xf>
    <xf numFmtId="168" fontId="0" fillId="5" borderId="5" xfId="0" applyFill="1" applyBorder="1" applyAlignment="1" applyProtection="1">
      <alignment horizontal="center" vertical="center"/>
    </xf>
    <xf numFmtId="168" fontId="0" fillId="4" borderId="3" xfId="0" applyFill="1" applyBorder="1" applyAlignment="1" applyProtection="1">
      <alignment horizontal="left"/>
    </xf>
    <xf numFmtId="168" fontId="0" fillId="4" borderId="4" xfId="0" applyFill="1" applyBorder="1" applyAlignment="1" applyProtection="1">
      <alignment horizontal="left"/>
    </xf>
    <xf numFmtId="168" fontId="0" fillId="4" borderId="5" xfId="0" applyFill="1" applyBorder="1" applyAlignment="1" applyProtection="1">
      <alignment horizontal="left"/>
    </xf>
    <xf numFmtId="168" fontId="8" fillId="4" borderId="0" xfId="0" applyFont="1" applyFill="1" applyAlignment="1">
      <alignment horizontal="center" wrapText="1"/>
    </xf>
    <xf numFmtId="168" fontId="0" fillId="4" borderId="0" xfId="0" applyFill="1" applyAlignment="1">
      <alignment horizontal="left" wrapText="1"/>
    </xf>
    <xf numFmtId="168" fontId="8" fillId="4" borderId="0" xfId="0" applyFont="1" applyFill="1" applyAlignment="1">
      <alignment horizontal="left" wrapText="1"/>
    </xf>
    <xf numFmtId="173" fontId="2" fillId="2" borderId="0" xfId="1" applyNumberFormat="1" applyFont="1" applyFill="1" applyAlignment="1" applyProtection="1">
      <alignment horizontal="right" vertical="center" shrinkToFit="1"/>
      <protection locked="0"/>
    </xf>
    <xf numFmtId="174" fontId="2" fillId="2" borderId="0" xfId="1" applyNumberFormat="1" applyFont="1" applyFill="1" applyAlignment="1" applyProtection="1">
      <alignment horizontal="right" vertical="center" shrinkToFit="1"/>
      <protection locked="0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9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* #,##0.0000000000000000000000_-;\-* #,##0.00000000000000000000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numFmt numFmtId="1" formatCode="0"/>
    </dxf>
    <dxf>
      <numFmt numFmtId="2" formatCode="0.0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_-* #,##0.0000000000000000000000_-;\-* #,##0.0000000000000000000000_-;_-* &quot;-&quot;??_-;_-@_-"/>
      <alignment horizontal="left" vertical="bottom" textRotation="0" wrapText="0" indent="0" justifyLastLine="0" shrinkToFit="0" readingOrder="0"/>
    </dxf>
    <dxf>
      <font>
        <color rgb="FFFFC000"/>
      </font>
    </dxf>
    <dxf>
      <font>
        <color rgb="FFFFFF00"/>
      </font>
    </dxf>
  </dxfs>
  <tableStyles count="0" defaultTableStyle="TableStyleMedium2" defaultPivotStyle="PivotStyleLight16"/>
  <colors>
    <mruColors>
      <color rgb="FF0066FF"/>
      <color rgb="FFFCC4F1"/>
      <color rgb="FFF2A3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53578</xdr:colOff>
      <xdr:row>23</xdr:row>
      <xdr:rowOff>0</xdr:rowOff>
    </xdr:from>
    <xdr:to>
      <xdr:col>17</xdr:col>
      <xdr:colOff>1</xdr:colOff>
      <xdr:row>24</xdr:row>
      <xdr:rowOff>77390</xdr:rowOff>
    </xdr:to>
    <xdr:cxnSp macro="">
      <xdr:nvCxnSpPr>
        <xdr:cNvPr id="3" name="Gerade Verbindung mit Pfeil 2"/>
        <xdr:cNvCxnSpPr/>
      </xdr:nvCxnSpPr>
      <xdr:spPr>
        <a:xfrm flipH="1">
          <a:off x="1333500" y="4238625"/>
          <a:ext cx="3274220" cy="25598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24848</xdr:colOff>
      <xdr:row>25</xdr:row>
      <xdr:rowOff>95250</xdr:rowOff>
    </xdr:from>
    <xdr:to>
      <xdr:col>9</xdr:col>
      <xdr:colOff>160422</xdr:colOff>
      <xdr:row>25</xdr:row>
      <xdr:rowOff>99390</xdr:rowOff>
    </xdr:to>
    <xdr:cxnSp macro="">
      <xdr:nvCxnSpPr>
        <xdr:cNvPr id="5" name="Gerade Verbindung mit Pfeil 4"/>
        <xdr:cNvCxnSpPr/>
      </xdr:nvCxnSpPr>
      <xdr:spPr>
        <a:xfrm flipV="1">
          <a:off x="1814545" y="6156158"/>
          <a:ext cx="646916" cy="414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16384</xdr:col>
      <xdr:colOff>57150</xdr:colOff>
      <xdr:row>75</xdr:row>
      <xdr:rowOff>167498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0"/>
          <a:ext cx="7553325" cy="13740623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35</xdr:row>
      <xdr:rowOff>66675</xdr:rowOff>
    </xdr:from>
    <xdr:to>
      <xdr:col>6</xdr:col>
      <xdr:colOff>161925</xdr:colOff>
      <xdr:row>37</xdr:row>
      <xdr:rowOff>38100</xdr:rowOff>
    </xdr:to>
    <xdr:sp macro="" textlink="">
      <xdr:nvSpPr>
        <xdr:cNvPr id="4" name="Ellipse 3"/>
        <xdr:cNvSpPr/>
      </xdr:nvSpPr>
      <xdr:spPr>
        <a:xfrm>
          <a:off x="3743325" y="6400800"/>
          <a:ext cx="1447800" cy="333375"/>
        </a:xfrm>
        <a:prstGeom prst="ellipse">
          <a:avLst/>
        </a:prstGeom>
        <a:noFill/>
        <a:ln w="28575">
          <a:solidFill>
            <a:srgbClr val="00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123825</xdr:colOff>
      <xdr:row>41</xdr:row>
      <xdr:rowOff>152400</xdr:rowOff>
    </xdr:from>
    <xdr:to>
      <xdr:col>4</xdr:col>
      <xdr:colOff>180975</xdr:colOff>
      <xdr:row>43</xdr:row>
      <xdr:rowOff>152400</xdr:rowOff>
    </xdr:to>
    <xdr:sp macro="" textlink="">
      <xdr:nvSpPr>
        <xdr:cNvPr id="6" name="Ellipse 5"/>
        <xdr:cNvSpPr/>
      </xdr:nvSpPr>
      <xdr:spPr>
        <a:xfrm>
          <a:off x="123825" y="7572375"/>
          <a:ext cx="3409950" cy="3619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69632</xdr:colOff>
      <xdr:row>37</xdr:row>
      <xdr:rowOff>81384</xdr:rowOff>
    </xdr:from>
    <xdr:to>
      <xdr:col>4</xdr:col>
      <xdr:colOff>301795</xdr:colOff>
      <xdr:row>45</xdr:row>
      <xdr:rowOff>81386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2" y="7320384"/>
          <a:ext cx="5013713" cy="1447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87085</xdr:colOff>
      <xdr:row>4</xdr:row>
      <xdr:rowOff>119742</xdr:rowOff>
    </xdr:from>
    <xdr:to>
      <xdr:col>4</xdr:col>
      <xdr:colOff>827314</xdr:colOff>
      <xdr:row>5</xdr:row>
      <xdr:rowOff>70757</xdr:rowOff>
    </xdr:to>
    <xdr:cxnSp macro="">
      <xdr:nvCxnSpPr>
        <xdr:cNvPr id="3" name="Gerade Verbindung mit Pfeil 2"/>
        <xdr:cNvCxnSpPr/>
      </xdr:nvCxnSpPr>
      <xdr:spPr>
        <a:xfrm>
          <a:off x="4868635" y="862692"/>
          <a:ext cx="740229" cy="14151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930729</xdr:colOff>
      <xdr:row>8</xdr:row>
      <xdr:rowOff>179614</xdr:rowOff>
    </xdr:from>
    <xdr:to>
      <xdr:col>5</xdr:col>
      <xdr:colOff>5443</xdr:colOff>
      <xdr:row>9</xdr:row>
      <xdr:rowOff>119743</xdr:rowOff>
    </xdr:to>
    <xdr:cxnSp macro="">
      <xdr:nvCxnSpPr>
        <xdr:cNvPr id="4" name="Gerade Verbindung mit Pfeil 3"/>
        <xdr:cNvCxnSpPr/>
      </xdr:nvCxnSpPr>
      <xdr:spPr>
        <a:xfrm>
          <a:off x="4578804" y="2208439"/>
          <a:ext cx="1046389" cy="13062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636814</xdr:colOff>
      <xdr:row>33</xdr:row>
      <xdr:rowOff>0</xdr:rowOff>
    </xdr:from>
    <xdr:to>
      <xdr:col>5</xdr:col>
      <xdr:colOff>288471</xdr:colOff>
      <xdr:row>35</xdr:row>
      <xdr:rowOff>81643</xdr:rowOff>
    </xdr:to>
    <xdr:cxnSp macro="">
      <xdr:nvCxnSpPr>
        <xdr:cNvPr id="5" name="Gerade Verbindung mit Pfeil 4"/>
        <xdr:cNvCxnSpPr/>
      </xdr:nvCxnSpPr>
      <xdr:spPr>
        <a:xfrm>
          <a:off x="636814" y="6515100"/>
          <a:ext cx="5271407" cy="4435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elle13" displayName="Tabelle13" ref="A1:D107" totalsRowShown="0">
  <autoFilter ref="A1:D107"/>
  <tableColumns count="4">
    <tableColumn id="1" name="Abflussbeiwert" dataDxfId="6" dataCellStyle="Komma"/>
    <tableColumn id="2" name="Stufe" dataDxfId="5"/>
    <tableColumn id="3" name="Charakteristik"/>
    <tableColumn id="4" name="Spalte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H12:L18" totalsRowShown="0">
  <autoFilter ref="H12:L18"/>
  <tableColumns count="5">
    <tableColumn id="1" name="Auszuwählen:"/>
    <tableColumn id="2" name="Spalte1" dataDxfId="4"/>
    <tableColumn id="3" name="gebührenpflichtige Fläche" dataDxfId="3">
      <calculatedColumnFormula>ROUNDUP((Tabelle3!$E$30*'mGAB+Stufe'!I13),0)</calculatedColumnFormula>
    </tableColumn>
    <tableColumn id="4" name="Gebührensatz">
      <calculatedColumnFormula>Tabelle3!$E$25</calculatedColumnFormula>
    </tableColumn>
    <tableColumn id="5" name="Niederschlagswassergebühr" dataDxfId="2" dataCellStyle="Währung">
      <calculatedColumnFormula>J13*K13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1" name="Tabelle1" displayName="Tabelle1" ref="A1:D107" totalsRowShown="0">
  <autoFilter ref="A1:D107"/>
  <tableColumns count="4">
    <tableColumn id="1" name="Abflussbeiwert" dataDxfId="1" dataCellStyle="Komma"/>
    <tableColumn id="2" name="Stufe" dataDxfId="0"/>
    <tableColumn id="3" name="Charakteristik"/>
    <tableColumn id="4" name="Spalte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abSelected="1" zoomScale="145" zoomScaleNormal="145" workbookViewId="0">
      <selection activeCell="R22" sqref="R22:T22"/>
    </sheetView>
  </sheetViews>
  <sheetFormatPr baseColWidth="10" defaultColWidth="0" defaultRowHeight="14.25" zeroHeight="1" x14ac:dyDescent="0.2"/>
  <cols>
    <col min="1" max="13" width="3.375" style="19" customWidth="1"/>
    <col min="14" max="14" width="5.5" style="19" customWidth="1"/>
    <col min="15" max="15" width="3.375" style="19" customWidth="1"/>
    <col min="16" max="16" width="4.625" style="19" customWidth="1"/>
    <col min="17" max="20" width="3.375" style="19" customWidth="1"/>
    <col min="21" max="21" width="3.875" style="19" bestFit="1" customWidth="1"/>
    <col min="22" max="32" width="3.375" style="19" customWidth="1"/>
    <col min="33" max="33" width="3.375" style="19" hidden="1" customWidth="1"/>
    <col min="34" max="36" width="0" style="19" hidden="1" customWidth="1"/>
    <col min="37" max="16384" width="3.375" style="19" hidden="1"/>
  </cols>
  <sheetData>
    <row r="1" spans="1:32" ht="18" x14ac:dyDescent="0.2">
      <c r="A1" s="62" t="s">
        <v>90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x14ac:dyDescent="0.2">
      <c r="A2" s="63" t="s">
        <v>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5" x14ac:dyDescent="0.2">
      <c r="A4" s="64" t="s">
        <v>16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x14ac:dyDescent="0.2">
      <c r="A5" s="69" t="s">
        <v>108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 x14ac:dyDescent="0.2">
      <c r="A6" s="69" t="s">
        <v>107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x14ac:dyDescent="0.2">
      <c r="A7" s="69" t="s">
        <v>117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1:32" x14ac:dyDescent="0.2">
      <c r="A8" s="69" t="s">
        <v>116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1:32" ht="15" x14ac:dyDescent="0.2">
      <c r="A9" s="64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x14ac:dyDescent="0.2">
      <c r="A10" s="69" t="s">
        <v>109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x14ac:dyDescent="0.2">
      <c r="A11" s="69" t="s">
        <v>110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15" x14ac:dyDescent="0.2">
      <c r="A12" s="64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 x14ac:dyDescent="0.2">
      <c r="A13" s="18" t="s">
        <v>111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x14ac:dyDescent="0.2">
      <c r="A14" s="18" t="s">
        <v>112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 x14ac:dyDescent="0.2">
      <c r="A15" s="18" t="s">
        <v>113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x14ac:dyDescent="0.2">
      <c r="A16" s="18" t="s">
        <v>114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 ht="15" x14ac:dyDescent="0.2">
      <c r="A18" s="64" t="s">
        <v>118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ht="15" x14ac:dyDescent="0.2">
      <c r="A19" s="64" t="s">
        <v>119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2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2" ht="15" x14ac:dyDescent="0.2">
      <c r="A22" s="18" t="s">
        <v>101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03"/>
      <c r="S22" s="103"/>
      <c r="T22" s="103"/>
      <c r="U22" s="66" t="s">
        <v>103</v>
      </c>
      <c r="V22" s="92" t="s">
        <v>102</v>
      </c>
      <c r="W22" s="92"/>
      <c r="X22" s="92"/>
      <c r="Y22" s="92"/>
      <c r="Z22" s="18"/>
      <c r="AA22" s="18"/>
      <c r="AB22" s="18"/>
      <c r="AC22" s="18"/>
      <c r="AD22" s="18"/>
      <c r="AE22" s="18"/>
      <c r="AF22" s="18"/>
    </row>
    <row r="23" spans="1:32" ht="15" x14ac:dyDescent="0.25">
      <c r="A23" s="18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N23" s="18"/>
      <c r="O23" s="18"/>
      <c r="P23" s="18"/>
      <c r="R23" s="72"/>
      <c r="S23" s="72"/>
      <c r="T23" s="72"/>
      <c r="U23" s="66" t="s">
        <v>103</v>
      </c>
      <c r="V23" s="93" t="s">
        <v>102</v>
      </c>
      <c r="W23" s="93"/>
      <c r="X23" s="93"/>
      <c r="Y23" s="93"/>
      <c r="Z23" s="18"/>
      <c r="AA23" s="18"/>
      <c r="AB23" s="18"/>
      <c r="AC23" s="18"/>
      <c r="AD23" s="18"/>
      <c r="AE23" s="18"/>
      <c r="AF23" s="18"/>
    </row>
    <row r="24" spans="1:32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ht="15" x14ac:dyDescent="0.2">
      <c r="A25" s="86" t="s">
        <v>88</v>
      </c>
      <c r="B25" s="86"/>
      <c r="C25" s="86"/>
      <c r="D25" s="86"/>
      <c r="E25" s="86"/>
      <c r="F25" s="86"/>
      <c r="G25" s="86"/>
      <c r="H25" s="65"/>
      <c r="I25" s="65"/>
      <c r="J25" s="65"/>
      <c r="K25" s="83"/>
      <c r="L25" s="83"/>
      <c r="M25" s="83"/>
      <c r="N25" s="83"/>
      <c r="O25" s="83"/>
      <c r="P25" s="83"/>
      <c r="Q25" s="83"/>
      <c r="R25" s="75"/>
      <c r="S25" s="75"/>
      <c r="T25" s="75"/>
      <c r="U25" s="75"/>
      <c r="V25" s="75"/>
      <c r="W25" s="66"/>
      <c r="X25" s="76"/>
      <c r="Y25" s="76"/>
      <c r="Z25" s="76"/>
      <c r="AA25" s="76"/>
      <c r="AB25" s="18"/>
      <c r="AC25" s="18"/>
      <c r="AD25" s="18"/>
      <c r="AE25" s="18"/>
      <c r="AF25" s="18"/>
    </row>
    <row r="26" spans="1:32" ht="15" x14ac:dyDescent="0.2">
      <c r="A26" s="86" t="s">
        <v>89</v>
      </c>
      <c r="B26" s="86"/>
      <c r="C26" s="86"/>
      <c r="D26" s="86"/>
      <c r="E26" s="86"/>
      <c r="F26" s="86"/>
      <c r="G26" s="86"/>
      <c r="H26" s="68"/>
      <c r="I26" s="68"/>
      <c r="J26" s="68"/>
      <c r="K26" s="83" t="s">
        <v>104</v>
      </c>
      <c r="L26" s="83"/>
      <c r="M26" s="83"/>
      <c r="N26" s="83"/>
      <c r="O26" s="83"/>
      <c r="P26" s="83"/>
      <c r="Q26" s="83"/>
      <c r="R26" s="104"/>
      <c r="S26" s="104"/>
      <c r="T26" s="104"/>
      <c r="U26" s="66" t="s">
        <v>103</v>
      </c>
      <c r="V26" s="93" t="s">
        <v>102</v>
      </c>
      <c r="W26" s="93"/>
      <c r="X26" s="93"/>
      <c r="Y26" s="93"/>
      <c r="Z26" s="70"/>
      <c r="AA26" s="18"/>
      <c r="AB26" s="18"/>
      <c r="AC26" s="18"/>
      <c r="AD26" s="18"/>
      <c r="AE26" s="18"/>
      <c r="AF26" s="18"/>
    </row>
    <row r="27" spans="1:32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2" ht="40.5" customHeight="1" x14ac:dyDescent="0.2">
      <c r="A28" s="85" t="s">
        <v>23</v>
      </c>
      <c r="B28" s="85"/>
      <c r="C28" s="85"/>
      <c r="D28" s="85"/>
      <c r="E28" s="85"/>
      <c r="F28" s="85"/>
      <c r="G28" s="85"/>
      <c r="H28" s="85"/>
      <c r="I28" s="85"/>
      <c r="J28" s="85"/>
      <c r="K28" s="77" t="s">
        <v>95</v>
      </c>
      <c r="L28" s="77"/>
      <c r="M28" s="77"/>
      <c r="N28" s="77"/>
      <c r="O28" s="77"/>
      <c r="P28" s="77"/>
      <c r="Q28" s="77"/>
      <c r="R28" s="77" t="s">
        <v>96</v>
      </c>
      <c r="S28" s="77"/>
      <c r="T28" s="77"/>
      <c r="U28" s="77"/>
      <c r="V28" s="77"/>
      <c r="W28" s="77"/>
      <c r="X28" s="77"/>
      <c r="Y28" s="77" t="s">
        <v>98</v>
      </c>
      <c r="Z28" s="77"/>
      <c r="AA28" s="77"/>
      <c r="AB28" s="77"/>
      <c r="AC28" s="77"/>
      <c r="AD28" s="77"/>
      <c r="AE28" s="77"/>
      <c r="AF28" s="18"/>
    </row>
    <row r="29" spans="1:32" x14ac:dyDescent="0.2">
      <c r="A29" s="88" t="s">
        <v>97</v>
      </c>
      <c r="B29" s="89"/>
      <c r="C29" s="89"/>
      <c r="D29" s="89"/>
      <c r="E29" s="89"/>
      <c r="F29" s="89"/>
      <c r="G29" s="89"/>
      <c r="H29" s="89"/>
      <c r="I29" s="89"/>
      <c r="J29" s="90"/>
      <c r="K29" s="80">
        <v>2.94</v>
      </c>
      <c r="L29" s="81"/>
      <c r="M29" s="81"/>
      <c r="N29" s="81"/>
      <c r="O29" s="81"/>
      <c r="P29" s="81"/>
      <c r="Q29" s="82"/>
      <c r="R29" s="80">
        <v>3.5</v>
      </c>
      <c r="S29" s="81"/>
      <c r="T29" s="81"/>
      <c r="U29" s="81"/>
      <c r="V29" s="81"/>
      <c r="W29" s="81"/>
      <c r="X29" s="82"/>
      <c r="Y29" s="80">
        <f t="shared" ref="Y29:Y34" si="0">R29-K29</f>
        <v>0.56000000000000005</v>
      </c>
      <c r="Z29" s="81"/>
      <c r="AA29" s="81"/>
      <c r="AB29" s="81"/>
      <c r="AC29" s="81"/>
      <c r="AD29" s="81"/>
      <c r="AE29" s="82"/>
      <c r="AF29" s="18"/>
    </row>
    <row r="30" spans="1:32" x14ac:dyDescent="0.2">
      <c r="A30" s="88" t="s">
        <v>93</v>
      </c>
      <c r="B30" s="89"/>
      <c r="C30" s="89"/>
      <c r="D30" s="89"/>
      <c r="E30" s="89"/>
      <c r="F30" s="89"/>
      <c r="G30" s="89"/>
      <c r="H30" s="89"/>
      <c r="I30" s="89"/>
      <c r="J30" s="90"/>
      <c r="K30" s="80">
        <f>K29*107%</f>
        <v>3.1457999999999999</v>
      </c>
      <c r="L30" s="81"/>
      <c r="M30" s="81"/>
      <c r="N30" s="81"/>
      <c r="O30" s="81"/>
      <c r="P30" s="81"/>
      <c r="Q30" s="82"/>
      <c r="R30" s="80">
        <f>R29*107%</f>
        <v>3.7450000000000001</v>
      </c>
      <c r="S30" s="81"/>
      <c r="T30" s="81"/>
      <c r="U30" s="81"/>
      <c r="V30" s="81"/>
      <c r="W30" s="81"/>
      <c r="X30" s="82"/>
      <c r="Y30" s="80">
        <f t="shared" si="0"/>
        <v>0.59920000000000018</v>
      </c>
      <c r="Z30" s="81"/>
      <c r="AA30" s="81"/>
      <c r="AB30" s="81"/>
      <c r="AC30" s="81"/>
      <c r="AD30" s="81"/>
      <c r="AE30" s="82"/>
      <c r="AF30" s="18"/>
    </row>
    <row r="31" spans="1:32" x14ac:dyDescent="0.2">
      <c r="A31" s="88" t="s">
        <v>99</v>
      </c>
      <c r="B31" s="89"/>
      <c r="C31" s="89"/>
      <c r="D31" s="89"/>
      <c r="E31" s="89"/>
      <c r="F31" s="89"/>
      <c r="G31" s="89"/>
      <c r="H31" s="89"/>
      <c r="I31" s="89"/>
      <c r="J31" s="90"/>
      <c r="K31" s="80">
        <v>48</v>
      </c>
      <c r="L31" s="81"/>
      <c r="M31" s="81"/>
      <c r="N31" s="81"/>
      <c r="O31" s="81"/>
      <c r="P31" s="81"/>
      <c r="Q31" s="82"/>
      <c r="R31" s="80">
        <f>K31</f>
        <v>48</v>
      </c>
      <c r="S31" s="81"/>
      <c r="T31" s="81"/>
      <c r="U31" s="81"/>
      <c r="V31" s="81"/>
      <c r="W31" s="81"/>
      <c r="X31" s="82"/>
      <c r="Y31" s="80">
        <f t="shared" si="0"/>
        <v>0</v>
      </c>
      <c r="Z31" s="81"/>
      <c r="AA31" s="81"/>
      <c r="AB31" s="81"/>
      <c r="AC31" s="81"/>
      <c r="AD31" s="81"/>
      <c r="AE31" s="82"/>
      <c r="AF31" s="18"/>
    </row>
    <row r="32" spans="1:32" x14ac:dyDescent="0.2">
      <c r="A32" s="88" t="s">
        <v>100</v>
      </c>
      <c r="B32" s="89"/>
      <c r="C32" s="89"/>
      <c r="D32" s="89"/>
      <c r="E32" s="89"/>
      <c r="F32" s="89"/>
      <c r="G32" s="89"/>
      <c r="H32" s="89"/>
      <c r="I32" s="89"/>
      <c r="J32" s="90"/>
      <c r="K32" s="80">
        <f>K31*107%</f>
        <v>51.36</v>
      </c>
      <c r="L32" s="81"/>
      <c r="M32" s="81"/>
      <c r="N32" s="81"/>
      <c r="O32" s="81"/>
      <c r="P32" s="81"/>
      <c r="Q32" s="82"/>
      <c r="R32" s="80">
        <f>K32</f>
        <v>51.36</v>
      </c>
      <c r="S32" s="81"/>
      <c r="T32" s="81"/>
      <c r="U32" s="81"/>
      <c r="V32" s="81"/>
      <c r="W32" s="81"/>
      <c r="X32" s="82"/>
      <c r="Y32" s="80">
        <f t="shared" si="0"/>
        <v>0</v>
      </c>
      <c r="Z32" s="81"/>
      <c r="AA32" s="81"/>
      <c r="AB32" s="81"/>
      <c r="AC32" s="81"/>
      <c r="AD32" s="81"/>
      <c r="AE32" s="82"/>
      <c r="AF32" s="18"/>
    </row>
    <row r="33" spans="1:32" x14ac:dyDescent="0.2">
      <c r="A33" s="87" t="s">
        <v>21</v>
      </c>
      <c r="B33" s="87"/>
      <c r="C33" s="87"/>
      <c r="D33" s="87"/>
      <c r="E33" s="87"/>
      <c r="F33" s="87"/>
      <c r="G33" s="87"/>
      <c r="H33" s="87"/>
      <c r="I33" s="87"/>
      <c r="J33" s="87"/>
      <c r="K33" s="80">
        <v>2.31</v>
      </c>
      <c r="L33" s="81"/>
      <c r="M33" s="81"/>
      <c r="N33" s="81"/>
      <c r="O33" s="81"/>
      <c r="P33" s="81"/>
      <c r="Q33" s="82"/>
      <c r="R33" s="80">
        <v>2.77</v>
      </c>
      <c r="S33" s="81"/>
      <c r="T33" s="81"/>
      <c r="U33" s="81"/>
      <c r="V33" s="81"/>
      <c r="W33" s="81"/>
      <c r="X33" s="82"/>
      <c r="Y33" s="80">
        <f t="shared" si="0"/>
        <v>0.45999999999999996</v>
      </c>
      <c r="Z33" s="81"/>
      <c r="AA33" s="81"/>
      <c r="AB33" s="81"/>
      <c r="AC33" s="81"/>
      <c r="AD33" s="81"/>
      <c r="AE33" s="82"/>
      <c r="AF33" s="18"/>
    </row>
    <row r="34" spans="1:32" x14ac:dyDescent="0.2">
      <c r="A34" s="87" t="s">
        <v>22</v>
      </c>
      <c r="B34" s="87"/>
      <c r="C34" s="87"/>
      <c r="D34" s="87"/>
      <c r="E34" s="87"/>
      <c r="F34" s="87"/>
      <c r="G34" s="87"/>
      <c r="H34" s="87"/>
      <c r="I34" s="87"/>
      <c r="J34" s="87"/>
      <c r="K34" s="80">
        <v>0.18</v>
      </c>
      <c r="L34" s="81"/>
      <c r="M34" s="81"/>
      <c r="N34" s="81"/>
      <c r="O34" s="81"/>
      <c r="P34" s="81"/>
      <c r="Q34" s="82"/>
      <c r="R34" s="80">
        <v>0.15</v>
      </c>
      <c r="S34" s="81"/>
      <c r="T34" s="81"/>
      <c r="U34" s="81"/>
      <c r="V34" s="81"/>
      <c r="W34" s="81"/>
      <c r="X34" s="82"/>
      <c r="Y34" s="80">
        <f t="shared" si="0"/>
        <v>-0.03</v>
      </c>
      <c r="Z34" s="81"/>
      <c r="AA34" s="81"/>
      <c r="AB34" s="81"/>
      <c r="AC34" s="81"/>
      <c r="AD34" s="81"/>
      <c r="AE34" s="82"/>
      <c r="AF34" s="18"/>
    </row>
    <row r="35" spans="1:32" x14ac:dyDescent="0.2">
      <c r="A35" s="71" t="s">
        <v>115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ht="40.5" customHeight="1" x14ac:dyDescent="0.2">
      <c r="A37" s="85" t="s">
        <v>23</v>
      </c>
      <c r="B37" s="85"/>
      <c r="C37" s="85"/>
      <c r="D37" s="85"/>
      <c r="E37" s="85"/>
      <c r="F37" s="85"/>
      <c r="G37" s="85"/>
      <c r="H37" s="85"/>
      <c r="I37" s="85"/>
      <c r="J37" s="85"/>
      <c r="K37" s="77" t="s">
        <v>91</v>
      </c>
      <c r="L37" s="77"/>
      <c r="M37" s="77"/>
      <c r="N37" s="77"/>
      <c r="O37" s="77"/>
      <c r="P37" s="77"/>
      <c r="Q37" s="77"/>
      <c r="R37" s="77" t="s">
        <v>92</v>
      </c>
      <c r="S37" s="77"/>
      <c r="T37" s="77"/>
      <c r="U37" s="77"/>
      <c r="V37" s="77"/>
      <c r="W37" s="77"/>
      <c r="X37" s="77"/>
      <c r="Y37" s="77" t="s">
        <v>105</v>
      </c>
      <c r="Z37" s="77"/>
      <c r="AA37" s="77"/>
      <c r="AB37" s="77"/>
      <c r="AC37" s="77"/>
      <c r="AD37" s="77"/>
      <c r="AE37" s="77"/>
      <c r="AF37" s="18"/>
    </row>
    <row r="38" spans="1:32" x14ac:dyDescent="0.2">
      <c r="A38" s="87" t="s">
        <v>93</v>
      </c>
      <c r="B38" s="87"/>
      <c r="C38" s="87"/>
      <c r="D38" s="87"/>
      <c r="E38" s="87"/>
      <c r="F38" s="87"/>
      <c r="G38" s="87"/>
      <c r="H38" s="87"/>
      <c r="I38" s="87"/>
      <c r="J38" s="87"/>
      <c r="K38" s="73">
        <f>K30*R22</f>
        <v>0</v>
      </c>
      <c r="L38" s="73"/>
      <c r="M38" s="73"/>
      <c r="N38" s="73"/>
      <c r="O38" s="73"/>
      <c r="P38" s="73"/>
      <c r="Q38" s="73"/>
      <c r="R38" s="73">
        <f>R22*R29</f>
        <v>0</v>
      </c>
      <c r="S38" s="73"/>
      <c r="T38" s="73"/>
      <c r="U38" s="73"/>
      <c r="V38" s="73"/>
      <c r="W38" s="73"/>
      <c r="X38" s="73"/>
      <c r="Y38" s="73">
        <f>R38-K38</f>
        <v>0</v>
      </c>
      <c r="Z38" s="73"/>
      <c r="AA38" s="73"/>
      <c r="AB38" s="73"/>
      <c r="AC38" s="73"/>
      <c r="AD38" s="73"/>
      <c r="AE38" s="73"/>
      <c r="AF38" s="18"/>
    </row>
    <row r="39" spans="1:32" x14ac:dyDescent="0.2">
      <c r="A39" s="87" t="s">
        <v>94</v>
      </c>
      <c r="B39" s="87"/>
      <c r="C39" s="87"/>
      <c r="D39" s="87"/>
      <c r="E39" s="87"/>
      <c r="F39" s="87"/>
      <c r="G39" s="87"/>
      <c r="H39" s="87"/>
      <c r="I39" s="87"/>
      <c r="J39" s="87"/>
      <c r="K39" s="73">
        <f>K32</f>
        <v>51.36</v>
      </c>
      <c r="L39" s="73"/>
      <c r="M39" s="73"/>
      <c r="N39" s="73"/>
      <c r="O39" s="73"/>
      <c r="P39" s="73"/>
      <c r="Q39" s="73"/>
      <c r="R39" s="73">
        <f>R32</f>
        <v>51.36</v>
      </c>
      <c r="S39" s="73"/>
      <c r="T39" s="73"/>
      <c r="U39" s="73"/>
      <c r="V39" s="73"/>
      <c r="W39" s="73"/>
      <c r="X39" s="73"/>
      <c r="Y39" s="73">
        <f t="shared" ref="Y39:Y41" si="1">R39-K39</f>
        <v>0</v>
      </c>
      <c r="Z39" s="73"/>
      <c r="AA39" s="73"/>
      <c r="AB39" s="73"/>
      <c r="AC39" s="73"/>
      <c r="AD39" s="73"/>
      <c r="AE39" s="73"/>
      <c r="AF39" s="18"/>
    </row>
    <row r="40" spans="1:32" x14ac:dyDescent="0.2">
      <c r="A40" s="87" t="s">
        <v>21</v>
      </c>
      <c r="B40" s="87"/>
      <c r="C40" s="87"/>
      <c r="D40" s="87"/>
      <c r="E40" s="87"/>
      <c r="F40" s="87"/>
      <c r="G40" s="87"/>
      <c r="H40" s="87"/>
      <c r="I40" s="87"/>
      <c r="J40" s="87"/>
      <c r="K40" s="73">
        <f>R22*K33</f>
        <v>0</v>
      </c>
      <c r="L40" s="73"/>
      <c r="M40" s="73"/>
      <c r="N40" s="73"/>
      <c r="O40" s="73"/>
      <c r="P40" s="73"/>
      <c r="Q40" s="73"/>
      <c r="R40" s="73">
        <f>R22*R33</f>
        <v>0</v>
      </c>
      <c r="S40" s="73"/>
      <c r="T40" s="73"/>
      <c r="U40" s="73"/>
      <c r="V40" s="73"/>
      <c r="W40" s="73"/>
      <c r="X40" s="73"/>
      <c r="Y40" s="73">
        <f t="shared" si="1"/>
        <v>0</v>
      </c>
      <c r="Z40" s="73"/>
      <c r="AA40" s="73"/>
      <c r="AB40" s="73"/>
      <c r="AC40" s="73"/>
      <c r="AD40" s="73"/>
      <c r="AE40" s="73"/>
      <c r="AF40" s="18"/>
    </row>
    <row r="41" spans="1:32" x14ac:dyDescent="0.2">
      <c r="A41" s="87" t="s">
        <v>22</v>
      </c>
      <c r="B41" s="87"/>
      <c r="C41" s="87"/>
      <c r="D41" s="87"/>
      <c r="E41" s="87"/>
      <c r="F41" s="87"/>
      <c r="G41" s="87"/>
      <c r="H41" s="87"/>
      <c r="I41" s="87"/>
      <c r="J41" s="87"/>
      <c r="K41" s="73">
        <f>R26*K34</f>
        <v>0</v>
      </c>
      <c r="L41" s="73"/>
      <c r="M41" s="73"/>
      <c r="N41" s="73"/>
      <c r="O41" s="73"/>
      <c r="P41" s="73"/>
      <c r="Q41" s="73"/>
      <c r="R41" s="73">
        <f>R26*R34</f>
        <v>0</v>
      </c>
      <c r="S41" s="73"/>
      <c r="T41" s="73"/>
      <c r="U41" s="73"/>
      <c r="V41" s="73"/>
      <c r="W41" s="73"/>
      <c r="X41" s="73"/>
      <c r="Y41" s="73">
        <f t="shared" si="1"/>
        <v>0</v>
      </c>
      <c r="Z41" s="73"/>
      <c r="AA41" s="73"/>
      <c r="AB41" s="73"/>
      <c r="AC41" s="73"/>
      <c r="AD41" s="73"/>
      <c r="AE41" s="73"/>
      <c r="AF41" s="18"/>
    </row>
    <row r="42" spans="1:32" ht="18" x14ac:dyDescent="0.2">
      <c r="A42" s="84" t="s">
        <v>30</v>
      </c>
      <c r="B42" s="84"/>
      <c r="C42" s="84"/>
      <c r="D42" s="84"/>
      <c r="E42" s="84"/>
      <c r="F42" s="84"/>
      <c r="G42" s="84"/>
      <c r="H42" s="84"/>
      <c r="I42" s="84"/>
      <c r="J42" s="84"/>
      <c r="K42" s="78">
        <f>K38+K39+K40+K41</f>
        <v>51.36</v>
      </c>
      <c r="L42" s="79"/>
      <c r="M42" s="79"/>
      <c r="N42" s="79"/>
      <c r="O42" s="79"/>
      <c r="P42" s="79"/>
      <c r="Q42" s="79"/>
      <c r="R42" s="78">
        <f>R38+R39+R40+R41</f>
        <v>51.36</v>
      </c>
      <c r="S42" s="79"/>
      <c r="T42" s="79"/>
      <c r="U42" s="79"/>
      <c r="V42" s="79"/>
      <c r="W42" s="79"/>
      <c r="X42" s="79"/>
      <c r="Y42" s="78">
        <f>R42-K42</f>
        <v>0</v>
      </c>
      <c r="Z42" s="79"/>
      <c r="AA42" s="79"/>
      <c r="AB42" s="79"/>
      <c r="AC42" s="79"/>
      <c r="AD42" s="79"/>
      <c r="AE42" s="79"/>
      <c r="AF42" s="18"/>
    </row>
    <row r="43" spans="1:32" ht="15" x14ac:dyDescent="0.2">
      <c r="A43" s="91" t="str">
        <f>IF(Y42&lt;0,"jährliche Minderkosten ab 2025 im Vergleich zu 2024","jährliche Mehrkosten ab 2025 im Vergleich zu 2024 in %")</f>
        <v>jährliche Mehrkosten ab 2025 im Vergleich zu 2024 in %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74">
        <f>Y42*100/K42</f>
        <v>0</v>
      </c>
      <c r="Z43" s="74"/>
      <c r="AA43" s="74"/>
      <c r="AB43" s="74"/>
      <c r="AC43" s="74"/>
      <c r="AD43" s="74"/>
      <c r="AE43" s="74"/>
      <c r="AF43" s="18"/>
    </row>
    <row r="44" spans="1:32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18" customFormat="1" x14ac:dyDescent="0.2">
      <c r="A45" s="67" t="s">
        <v>106</v>
      </c>
    </row>
    <row r="46" spans="1:32" hidden="1" x14ac:dyDescent="0.2"/>
    <row r="47" spans="1:32" hidden="1" x14ac:dyDescent="0.2"/>
    <row r="48" spans="1:32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</sheetData>
  <sheetProtection algorithmName="SHA-512" hashValue="JF3+rKV/SToJAkY/8u8ppjPxBrqZO+1hmFzkR/3yH4FmE4M0NhIbMYS1rK4ztuGrTXBNg6Dwxkfvea+gAAF2Bw==" saltValue="t1GdbAj33Go8AlnUi49ZRg==" spinCount="100000" sheet="1" selectLockedCells="1"/>
  <mergeCells count="66">
    <mergeCell ref="A43:X43"/>
    <mergeCell ref="V22:Y22"/>
    <mergeCell ref="V23:Y23"/>
    <mergeCell ref="R26:T26"/>
    <mergeCell ref="V26:Y26"/>
    <mergeCell ref="A30:J30"/>
    <mergeCell ref="K30:Q30"/>
    <mergeCell ref="R30:X30"/>
    <mergeCell ref="Y30:AE30"/>
    <mergeCell ref="A32:J32"/>
    <mergeCell ref="K32:Q32"/>
    <mergeCell ref="R32:X32"/>
    <mergeCell ref="Y32:AE32"/>
    <mergeCell ref="K33:Q33"/>
    <mergeCell ref="R33:X33"/>
    <mergeCell ref="A28:J28"/>
    <mergeCell ref="K28:Q28"/>
    <mergeCell ref="R28:X28"/>
    <mergeCell ref="Y28:AE28"/>
    <mergeCell ref="A29:J29"/>
    <mergeCell ref="K29:Q29"/>
    <mergeCell ref="R29:X29"/>
    <mergeCell ref="Y29:AE29"/>
    <mergeCell ref="Y33:AE33"/>
    <mergeCell ref="A40:J40"/>
    <mergeCell ref="A41:J41"/>
    <mergeCell ref="A39:J39"/>
    <mergeCell ref="A31:J31"/>
    <mergeCell ref="K31:Q31"/>
    <mergeCell ref="A33:J33"/>
    <mergeCell ref="A34:J34"/>
    <mergeCell ref="K34:Q34"/>
    <mergeCell ref="K39:Q39"/>
    <mergeCell ref="Y39:AE39"/>
    <mergeCell ref="K25:Q25"/>
    <mergeCell ref="A42:J42"/>
    <mergeCell ref="K42:Q42"/>
    <mergeCell ref="R42:X42"/>
    <mergeCell ref="A37:J37"/>
    <mergeCell ref="K37:Q37"/>
    <mergeCell ref="R37:X37"/>
    <mergeCell ref="K26:Q26"/>
    <mergeCell ref="A25:G25"/>
    <mergeCell ref="A26:G26"/>
    <mergeCell ref="A38:J38"/>
    <mergeCell ref="K38:Q38"/>
    <mergeCell ref="K40:Q40"/>
    <mergeCell ref="K41:Q41"/>
    <mergeCell ref="R38:X38"/>
    <mergeCell ref="R40:X40"/>
    <mergeCell ref="R23:T23"/>
    <mergeCell ref="R22:T22"/>
    <mergeCell ref="Y38:AE38"/>
    <mergeCell ref="Y40:AE40"/>
    <mergeCell ref="Y43:AE43"/>
    <mergeCell ref="R25:V25"/>
    <mergeCell ref="X25:AA25"/>
    <mergeCell ref="Y37:AE37"/>
    <mergeCell ref="Y42:AE42"/>
    <mergeCell ref="Y41:AE41"/>
    <mergeCell ref="R41:X41"/>
    <mergeCell ref="R31:X31"/>
    <mergeCell ref="Y31:AE31"/>
    <mergeCell ref="R34:X34"/>
    <mergeCell ref="Y34:AE34"/>
    <mergeCell ref="R39:X39"/>
  </mergeCells>
  <conditionalFormatting sqref="Z26">
    <cfRule type="expression" dxfId="8" priority="3">
      <formula>ISERROR(Z26)</formula>
    </cfRule>
  </conditionalFormatting>
  <conditionalFormatting sqref="Y43:AE43">
    <cfRule type="expression" dxfId="7" priority="1">
      <formula>ISERROR(Y43)</formula>
    </cfRule>
  </conditionalFormatting>
  <dataValidations count="1">
    <dataValidation type="list" allowBlank="1" showInputMessage="1" showErrorMessage="1" sqref="R23">
      <formula1>"Ja,Nein"</formula1>
    </dataValidation>
  </dataValidations>
  <hyperlinks>
    <hyperlink ref="V22:Y22" location="Abrechnungsbescheid!A1" display="Abrechnungsbescheid"/>
    <hyperlink ref="V23:Y23" location="Abrechnungsbescheid!A1" display="Abrechnungsbescheid"/>
    <hyperlink ref="V26:Y26" location="Abrechnungsbescheid!A1" display="Abrechnungsbescheid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22" zoomScaleNormal="100" workbookViewId="0"/>
  </sheetViews>
  <sheetFormatPr baseColWidth="10" defaultColWidth="0" defaultRowHeight="14.25" zeroHeight="1" x14ac:dyDescent="0.2"/>
  <cols>
    <col min="1" max="9" width="11" style="32" customWidth="1"/>
    <col min="10" max="10" width="3" style="32" customWidth="1"/>
    <col min="11" max="16384" width="11" style="32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hidden="1" x14ac:dyDescent="0.2"/>
  </sheetData>
  <sheetProtection algorithmName="SHA-512" hashValue="qFiCRXizHAbS1VKxAr6y0S6XJxgo0xrRITRCvCtaU41XY1z9d0CZZvuTFS4Ui9C5Az5s4zCYDV3ee3CUhThK6g==" saltValue="vlPzJbXblxFxgWKSpGVxm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workbookViewId="0">
      <selection activeCell="E26" sqref="E26"/>
    </sheetView>
  </sheetViews>
  <sheetFormatPr baseColWidth="10" defaultRowHeight="14.25" x14ac:dyDescent="0.2"/>
  <sheetData>
    <row r="2" spans="1:13" x14ac:dyDescent="0.2">
      <c r="A2" t="s">
        <v>27</v>
      </c>
    </row>
    <row r="4" spans="1:13" s="11" customFormat="1" ht="15" x14ac:dyDescent="0.25">
      <c r="A4" s="10" t="s">
        <v>24</v>
      </c>
      <c r="B4" s="10"/>
      <c r="C4" s="10"/>
      <c r="D4" s="9">
        <f>'Berechnungs-Tool'!R23</f>
        <v>0</v>
      </c>
      <c r="F4" s="12" t="s">
        <v>28</v>
      </c>
    </row>
    <row r="5" spans="1:13" s="11" customFormat="1" ht="15" x14ac:dyDescent="0.25">
      <c r="A5" s="10"/>
      <c r="B5" s="13"/>
      <c r="C5" s="10"/>
      <c r="D5" s="10"/>
      <c r="E5" s="14"/>
      <c r="F5" s="10"/>
      <c r="G5" s="12"/>
    </row>
    <row r="6" spans="1:13" s="11" customFormat="1" ht="11.25" customHeight="1" x14ac:dyDescent="0.25">
      <c r="A6" s="10"/>
      <c r="B6" s="13"/>
      <c r="C6" s="10"/>
      <c r="D6" s="10"/>
      <c r="E6" s="14" t="e">
        <f>IF(D4="Nein",0,#REF!)</f>
        <v>#REF!</v>
      </c>
      <c r="G6" s="12"/>
    </row>
    <row r="7" spans="1:13" s="19" customFormat="1" ht="29.25" customHeight="1" x14ac:dyDescent="0.2">
      <c r="A7" s="94"/>
      <c r="B7" s="95"/>
      <c r="C7" s="95"/>
      <c r="D7" s="96"/>
      <c r="E7" s="15" t="s">
        <v>25</v>
      </c>
      <c r="F7" s="16"/>
      <c r="G7" s="17"/>
      <c r="H7" s="18"/>
      <c r="I7" s="18"/>
      <c r="J7" s="18"/>
      <c r="K7" s="18"/>
      <c r="L7" s="18"/>
      <c r="M7" s="18"/>
    </row>
    <row r="8" spans="1:13" s="27" customFormat="1" x14ac:dyDescent="0.2">
      <c r="A8" s="20" t="s">
        <v>19</v>
      </c>
      <c r="B8" s="21"/>
      <c r="C8" s="21"/>
      <c r="D8" s="22"/>
      <c r="E8" s="23">
        <f>IF(D4="Nein",2.26,2.52)</f>
        <v>2.52</v>
      </c>
      <c r="F8" s="24"/>
      <c r="G8" s="25"/>
      <c r="H8" s="26"/>
      <c r="I8" s="11"/>
      <c r="J8" s="11"/>
      <c r="K8" s="11"/>
      <c r="L8" s="11"/>
      <c r="M8" s="11"/>
    </row>
    <row r="9" spans="1:13" s="27" customFormat="1" x14ac:dyDescent="0.2">
      <c r="A9" s="97" t="s">
        <v>20</v>
      </c>
      <c r="B9" s="98"/>
      <c r="C9" s="98"/>
      <c r="D9" s="99"/>
      <c r="E9" s="23">
        <v>0</v>
      </c>
      <c r="F9" s="24"/>
      <c r="G9" s="25"/>
      <c r="H9" s="11"/>
      <c r="I9" s="11"/>
      <c r="J9" s="11"/>
      <c r="K9" s="11"/>
      <c r="L9" s="11"/>
      <c r="M9" s="11"/>
    </row>
    <row r="10" spans="1:13" s="27" customFormat="1" x14ac:dyDescent="0.2">
      <c r="A10" s="97" t="s">
        <v>26</v>
      </c>
      <c r="B10" s="98"/>
      <c r="C10" s="98"/>
      <c r="D10" s="99"/>
      <c r="E10" s="28">
        <v>0</v>
      </c>
      <c r="F10" s="29"/>
      <c r="G10" s="30"/>
      <c r="H10" s="11"/>
      <c r="I10" s="11"/>
      <c r="J10" s="11"/>
      <c r="K10" s="11"/>
      <c r="L10" s="11"/>
      <c r="M10" s="11"/>
    </row>
    <row r="17" spans="1:13" x14ac:dyDescent="0.2">
      <c r="A17" t="s">
        <v>29</v>
      </c>
    </row>
    <row r="19" spans="1:13" s="11" customFormat="1" ht="15" x14ac:dyDescent="0.25">
      <c r="A19" s="10" t="s">
        <v>24</v>
      </c>
      <c r="B19" s="10"/>
      <c r="C19" s="10"/>
      <c r="D19" s="9">
        <f>D4</f>
        <v>0</v>
      </c>
      <c r="F19" s="12"/>
    </row>
    <row r="20" spans="1:13" s="11" customFormat="1" ht="15" x14ac:dyDescent="0.25">
      <c r="A20" s="10"/>
      <c r="B20" s="13"/>
      <c r="C20" s="10"/>
      <c r="D20" s="10"/>
      <c r="E20" s="14"/>
      <c r="F20" s="10"/>
      <c r="G20" s="12"/>
    </row>
    <row r="21" spans="1:13" s="11" customFormat="1" ht="11.25" customHeight="1" x14ac:dyDescent="0.25">
      <c r="A21" s="10"/>
      <c r="B21" s="13"/>
      <c r="C21" s="10"/>
      <c r="D21" s="10"/>
      <c r="E21" s="14" t="e">
        <f>IF(D19="Nein",0,#REF!)</f>
        <v>#REF!</v>
      </c>
      <c r="G21" s="12"/>
    </row>
    <row r="22" spans="1:13" s="19" customFormat="1" ht="29.25" customHeight="1" x14ac:dyDescent="0.2">
      <c r="A22" s="94"/>
      <c r="B22" s="95"/>
      <c r="C22" s="95"/>
      <c r="D22" s="96"/>
      <c r="E22" s="15" t="s">
        <v>25</v>
      </c>
      <c r="F22" s="16"/>
      <c r="G22" s="17"/>
      <c r="H22" s="18"/>
      <c r="I22" s="18"/>
      <c r="J22" s="18"/>
      <c r="K22" s="18"/>
      <c r="L22" s="18"/>
      <c r="M22" s="18"/>
    </row>
    <row r="23" spans="1:13" s="27" customFormat="1" x14ac:dyDescent="0.2">
      <c r="A23" s="20" t="s">
        <v>19</v>
      </c>
      <c r="B23" s="21"/>
      <c r="C23" s="21"/>
      <c r="D23" s="22"/>
      <c r="E23" s="23"/>
      <c r="F23" s="24"/>
      <c r="G23" s="25"/>
      <c r="H23" s="26"/>
      <c r="I23" s="11"/>
      <c r="J23" s="11"/>
      <c r="K23" s="11"/>
      <c r="L23" s="11"/>
      <c r="M23" s="11"/>
    </row>
    <row r="24" spans="1:13" s="27" customFormat="1" x14ac:dyDescent="0.2">
      <c r="A24" s="97" t="s">
        <v>20</v>
      </c>
      <c r="B24" s="98"/>
      <c r="C24" s="98"/>
      <c r="D24" s="99"/>
      <c r="E24" s="23">
        <v>2.31</v>
      </c>
      <c r="F24" s="24"/>
      <c r="G24" s="25"/>
      <c r="H24" s="11"/>
      <c r="I24" s="11"/>
      <c r="J24" s="11"/>
      <c r="K24" s="11"/>
      <c r="L24" s="11"/>
      <c r="M24" s="11"/>
    </row>
    <row r="25" spans="1:13" s="27" customFormat="1" x14ac:dyDescent="0.2">
      <c r="A25" s="97" t="s">
        <v>26</v>
      </c>
      <c r="B25" s="98"/>
      <c r="C25" s="98"/>
      <c r="D25" s="99"/>
      <c r="E25" s="28">
        <v>0.18</v>
      </c>
      <c r="F25" s="29"/>
      <c r="G25" s="30"/>
      <c r="H25" s="11"/>
      <c r="I25" s="11"/>
      <c r="J25" s="11"/>
      <c r="K25" s="11"/>
      <c r="L25" s="11"/>
      <c r="M25" s="11"/>
    </row>
    <row r="30" spans="1:13" x14ac:dyDescent="0.2">
      <c r="E30">
        <f>'Berechnungs-Tool'!R25</f>
        <v>0</v>
      </c>
    </row>
  </sheetData>
  <mergeCells count="6">
    <mergeCell ref="A22:D22"/>
    <mergeCell ref="A24:D24"/>
    <mergeCell ref="A25:D25"/>
    <mergeCell ref="A7:D7"/>
    <mergeCell ref="A9:D9"/>
    <mergeCell ref="A10:D10"/>
  </mergeCells>
  <dataValidations count="1">
    <dataValidation type="list" allowBlank="1" showInputMessage="1" showErrorMessage="1" sqref="D4 D19">
      <formula1>"Ja,Nein"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G50" sqref="G50"/>
    </sheetView>
  </sheetViews>
  <sheetFormatPr baseColWidth="10" defaultColWidth="11" defaultRowHeight="14.25" x14ac:dyDescent="0.2"/>
  <cols>
    <col min="1" max="1" width="10.875" style="32" bestFit="1" customWidth="1"/>
    <col min="2" max="2" width="22.125" style="32" customWidth="1"/>
    <col min="3" max="4" width="14.875" style="32" customWidth="1"/>
    <col min="5" max="5" width="11" style="32"/>
    <col min="6" max="6" width="15.625" style="32" customWidth="1"/>
    <col min="7" max="7" width="15.125" style="32" customWidth="1"/>
    <col min="8" max="8" width="1.5" style="32" customWidth="1"/>
    <col min="9" max="9" width="11.875" style="32" customWidth="1"/>
    <col min="10" max="10" width="1.5" style="32" customWidth="1"/>
    <col min="11" max="11" width="11.875" style="32" customWidth="1"/>
    <col min="12" max="12" width="11.625" style="32" bestFit="1" customWidth="1"/>
    <col min="13" max="16384" width="11" style="32"/>
  </cols>
  <sheetData>
    <row r="1" spans="1:11" ht="15" x14ac:dyDescent="0.25">
      <c r="A1" s="31" t="s">
        <v>31</v>
      </c>
    </row>
    <row r="2" spans="1:11" x14ac:dyDescent="0.2">
      <c r="B2" s="33"/>
    </row>
    <row r="3" spans="1:11" x14ac:dyDescent="0.2">
      <c r="A3" s="32" t="s">
        <v>32</v>
      </c>
      <c r="B3" s="33"/>
      <c r="F3" s="32" t="s">
        <v>33</v>
      </c>
      <c r="G3" s="55"/>
    </row>
    <row r="4" spans="1:11" ht="15" x14ac:dyDescent="0.25">
      <c r="A4" s="31" t="s">
        <v>34</v>
      </c>
      <c r="B4" s="33"/>
      <c r="F4" s="32" t="s">
        <v>35</v>
      </c>
      <c r="G4" s="55"/>
    </row>
    <row r="5" spans="1:11" ht="15" x14ac:dyDescent="0.25">
      <c r="A5" s="34" t="s">
        <v>36</v>
      </c>
      <c r="B5" s="33"/>
      <c r="F5" s="32" t="s">
        <v>37</v>
      </c>
      <c r="G5" s="56"/>
      <c r="I5" s="31" t="s">
        <v>38</v>
      </c>
      <c r="J5" s="31"/>
    </row>
    <row r="6" spans="1:11" ht="15" x14ac:dyDescent="0.25">
      <c r="A6" s="31" t="s">
        <v>39</v>
      </c>
      <c r="B6" s="33"/>
      <c r="F6" s="31" t="s">
        <v>40</v>
      </c>
      <c r="G6" s="57">
        <f>'Berechnungs-Tool'!R25</f>
        <v>0</v>
      </c>
      <c r="H6" s="36">
        <v>1</v>
      </c>
      <c r="I6" s="35">
        <f>1109+337</f>
        <v>1446</v>
      </c>
      <c r="J6" s="36"/>
    </row>
    <row r="7" spans="1:11" ht="15" x14ac:dyDescent="0.25">
      <c r="A7" s="31"/>
      <c r="B7" s="33"/>
    </row>
    <row r="8" spans="1:11" ht="56.25" customHeight="1" x14ac:dyDescent="0.2">
      <c r="A8" s="34" t="s">
        <v>41</v>
      </c>
      <c r="B8" s="33"/>
      <c r="F8" s="32" t="s">
        <v>42</v>
      </c>
      <c r="G8" s="32" t="s">
        <v>43</v>
      </c>
      <c r="I8" s="100" t="s">
        <v>44</v>
      </c>
      <c r="J8" s="37"/>
      <c r="K8" s="100" t="s">
        <v>45</v>
      </c>
    </row>
    <row r="9" spans="1:11" ht="15" x14ac:dyDescent="0.25">
      <c r="A9" s="31" t="s">
        <v>46</v>
      </c>
      <c r="B9" s="33"/>
      <c r="F9" s="32" t="s">
        <v>47</v>
      </c>
      <c r="G9" s="32" t="s">
        <v>48</v>
      </c>
      <c r="I9" s="100"/>
      <c r="J9" s="37"/>
      <c r="K9" s="100"/>
    </row>
    <row r="10" spans="1:11" ht="15" x14ac:dyDescent="0.25">
      <c r="A10" s="31" t="s">
        <v>49</v>
      </c>
      <c r="B10" s="33"/>
      <c r="F10" s="35">
        <v>328</v>
      </c>
      <c r="G10" s="35">
        <v>180</v>
      </c>
      <c r="H10" s="36"/>
      <c r="I10" s="38">
        <v>0</v>
      </c>
      <c r="J10" s="39"/>
      <c r="K10" s="38">
        <v>0</v>
      </c>
    </row>
    <row r="12" spans="1:11" ht="15" x14ac:dyDescent="0.25">
      <c r="A12" s="31" t="s">
        <v>50</v>
      </c>
      <c r="F12" s="32" t="s">
        <v>51</v>
      </c>
      <c r="G12" s="40">
        <v>0</v>
      </c>
      <c r="H12" s="41"/>
    </row>
    <row r="13" spans="1:11" hidden="1" x14ac:dyDescent="0.2">
      <c r="G13" s="32">
        <f>IF(G12&lt;3,0,G12)</f>
        <v>0</v>
      </c>
    </row>
    <row r="14" spans="1:11" ht="15" x14ac:dyDescent="0.25">
      <c r="A14" s="31" t="s">
        <v>52</v>
      </c>
      <c r="F14" s="32" t="s">
        <v>53</v>
      </c>
      <c r="G14" s="42">
        <f>IF(G13&lt;10,G13,10)</f>
        <v>0</v>
      </c>
      <c r="H14" s="42"/>
    </row>
    <row r="15" spans="1:11" x14ac:dyDescent="0.2">
      <c r="A15" s="43" t="s">
        <v>54</v>
      </c>
    </row>
    <row r="16" spans="1:11" x14ac:dyDescent="0.2">
      <c r="A16" s="43" t="s">
        <v>55</v>
      </c>
    </row>
    <row r="18" spans="1:11" x14ac:dyDescent="0.2">
      <c r="A18" s="32" t="s">
        <v>56</v>
      </c>
    </row>
    <row r="19" spans="1:11" ht="15" x14ac:dyDescent="0.25">
      <c r="A19" s="32" t="s">
        <v>57</v>
      </c>
      <c r="F19" s="32" t="s">
        <v>58</v>
      </c>
      <c r="G19" s="36">
        <f>G14*10</f>
        <v>0</v>
      </c>
    </row>
    <row r="20" spans="1:11" x14ac:dyDescent="0.2">
      <c r="F20" s="32" t="s">
        <v>59</v>
      </c>
      <c r="K20" s="44">
        <f>K10</f>
        <v>0</v>
      </c>
    </row>
    <row r="21" spans="1:11" ht="15" x14ac:dyDescent="0.25">
      <c r="F21" s="31" t="s">
        <v>60</v>
      </c>
      <c r="G21" s="31"/>
      <c r="H21" s="31"/>
      <c r="I21" s="31"/>
      <c r="J21" s="31"/>
      <c r="K21" s="45">
        <f>IF(G19&lt;K20,G19,K20)</f>
        <v>0</v>
      </c>
    </row>
    <row r="22" spans="1:11" x14ac:dyDescent="0.2">
      <c r="A22" s="32" t="s">
        <v>61</v>
      </c>
    </row>
    <row r="23" spans="1:11" ht="15" x14ac:dyDescent="0.25">
      <c r="A23" s="32" t="s">
        <v>62</v>
      </c>
      <c r="F23" s="32" t="s">
        <v>58</v>
      </c>
      <c r="G23" s="36">
        <f>G14*20</f>
        <v>0</v>
      </c>
    </row>
    <row r="24" spans="1:11" x14ac:dyDescent="0.2">
      <c r="F24" s="32" t="s">
        <v>59</v>
      </c>
      <c r="K24" s="44">
        <f>I10</f>
        <v>0</v>
      </c>
    </row>
    <row r="25" spans="1:11" ht="15" x14ac:dyDescent="0.25">
      <c r="F25" s="31" t="s">
        <v>60</v>
      </c>
      <c r="G25" s="31"/>
      <c r="H25" s="31"/>
      <c r="I25" s="31"/>
      <c r="J25" s="31"/>
      <c r="K25" s="45">
        <f>IF(G23&gt;K24,K24,G23)</f>
        <v>0</v>
      </c>
    </row>
    <row r="26" spans="1:11" ht="15" x14ac:dyDescent="0.25">
      <c r="F26" s="31"/>
      <c r="G26" s="31"/>
      <c r="H26" s="31"/>
      <c r="I26" s="31"/>
      <c r="J26" s="31"/>
      <c r="K26" s="45"/>
    </row>
    <row r="27" spans="1:11" ht="15" x14ac:dyDescent="0.25">
      <c r="A27" s="31" t="s">
        <v>63</v>
      </c>
      <c r="F27" s="31"/>
      <c r="G27" s="31">
        <f>IF(K21&gt;K25,K21,K25)</f>
        <v>0</v>
      </c>
      <c r="H27" s="31"/>
      <c r="I27" s="31"/>
      <c r="J27" s="31"/>
      <c r="K27" s="45"/>
    </row>
    <row r="28" spans="1:11" ht="15" x14ac:dyDescent="0.25">
      <c r="F28" s="31"/>
      <c r="G28" s="31"/>
      <c r="H28" s="31"/>
      <c r="I28" s="31"/>
      <c r="J28" s="31"/>
      <c r="K28" s="45"/>
    </row>
    <row r="29" spans="1:11" ht="15" x14ac:dyDescent="0.25">
      <c r="A29" s="32" t="s">
        <v>64</v>
      </c>
      <c r="F29" s="32" t="s">
        <v>42</v>
      </c>
      <c r="G29" s="32" t="s">
        <v>43</v>
      </c>
      <c r="H29" s="31"/>
      <c r="I29" s="31"/>
      <c r="J29" s="31"/>
      <c r="K29" s="45"/>
    </row>
    <row r="30" spans="1:11" ht="15" x14ac:dyDescent="0.25">
      <c r="F30" s="32" t="s">
        <v>47</v>
      </c>
      <c r="G30" s="32" t="s">
        <v>48</v>
      </c>
      <c r="H30" s="31"/>
      <c r="I30" s="31"/>
      <c r="J30" s="31"/>
      <c r="K30" s="45"/>
    </row>
    <row r="31" spans="1:11" ht="15" x14ac:dyDescent="0.25">
      <c r="F31" s="36">
        <f>F10</f>
        <v>328</v>
      </c>
      <c r="G31" s="36">
        <f>G10-G27</f>
        <v>180</v>
      </c>
    </row>
    <row r="33" spans="1:12" ht="15" x14ac:dyDescent="0.25">
      <c r="A33" s="32" t="s">
        <v>65</v>
      </c>
      <c r="F33" s="46">
        <f>F31</f>
        <v>328</v>
      </c>
      <c r="G33" s="46">
        <f>G31</f>
        <v>180</v>
      </c>
      <c r="H33" s="46"/>
    </row>
    <row r="34" spans="1:12" x14ac:dyDescent="0.2">
      <c r="F34" s="47">
        <f>G6</f>
        <v>0</v>
      </c>
      <c r="G34" s="47">
        <f>I6</f>
        <v>1446</v>
      </c>
      <c r="H34" s="47"/>
      <c r="K34" s="48"/>
    </row>
    <row r="35" spans="1:12" x14ac:dyDescent="0.2">
      <c r="F35" s="47" t="s">
        <v>66</v>
      </c>
      <c r="G35" s="47" t="s">
        <v>66</v>
      </c>
      <c r="H35" s="47"/>
    </row>
    <row r="36" spans="1:12" x14ac:dyDescent="0.2">
      <c r="A36" s="34" t="s">
        <v>67</v>
      </c>
      <c r="B36" s="33"/>
      <c r="F36" s="49" t="e">
        <f>F33/F34</f>
        <v>#DIV/0!</v>
      </c>
      <c r="G36" s="49">
        <f>G33/G34</f>
        <v>0.12448132780082988</v>
      </c>
      <c r="H36" s="49"/>
      <c r="K36" s="50"/>
    </row>
    <row r="37" spans="1:12" x14ac:dyDescent="0.2">
      <c r="A37" s="34" t="s">
        <v>68</v>
      </c>
      <c r="B37" s="33"/>
      <c r="F37" s="50"/>
      <c r="L37" s="51"/>
    </row>
    <row r="47" spans="1:12" x14ac:dyDescent="0.2">
      <c r="A47" s="32" t="s">
        <v>69</v>
      </c>
      <c r="F47" s="52"/>
      <c r="G47" s="52"/>
      <c r="H47" s="52"/>
    </row>
    <row r="48" spans="1:12" ht="15" x14ac:dyDescent="0.25">
      <c r="A48" s="32" t="s">
        <v>70</v>
      </c>
      <c r="F48" s="52"/>
      <c r="G48" s="53"/>
      <c r="H48" s="52"/>
    </row>
    <row r="50" spans="1:7" x14ac:dyDescent="0.2">
      <c r="A50" s="32" t="s">
        <v>71</v>
      </c>
    </row>
    <row r="51" spans="1:7" x14ac:dyDescent="0.2">
      <c r="A51" s="32" t="s">
        <v>72</v>
      </c>
    </row>
    <row r="52" spans="1:7" ht="15" x14ac:dyDescent="0.25">
      <c r="A52" s="31" t="s">
        <v>73</v>
      </c>
    </row>
    <row r="53" spans="1:7" ht="15" x14ac:dyDescent="0.25">
      <c r="A53" s="31" t="s">
        <v>74</v>
      </c>
    </row>
    <row r="55" spans="1:7" x14ac:dyDescent="0.2">
      <c r="A55" s="32" t="s">
        <v>75</v>
      </c>
      <c r="F55" s="47">
        <f>G6</f>
        <v>0</v>
      </c>
      <c r="G55" s="47">
        <f>I6</f>
        <v>1446</v>
      </c>
    </row>
    <row r="56" spans="1:7" x14ac:dyDescent="0.2">
      <c r="A56" s="32" t="s">
        <v>76</v>
      </c>
      <c r="F56" s="52">
        <f>F48</f>
        <v>0</v>
      </c>
      <c r="G56" s="52">
        <f>G48</f>
        <v>0</v>
      </c>
    </row>
    <row r="58" spans="1:7" ht="15" customHeight="1" x14ac:dyDescent="0.25">
      <c r="A58" s="101" t="s">
        <v>77</v>
      </c>
      <c r="B58" s="101"/>
      <c r="C58" s="101"/>
      <c r="D58" s="101"/>
      <c r="E58" s="101"/>
      <c r="F58" s="54">
        <f>F55*F56</f>
        <v>0</v>
      </c>
      <c r="G58" s="54">
        <f>G55*G56</f>
        <v>0</v>
      </c>
    </row>
    <row r="59" spans="1:7" x14ac:dyDescent="0.2">
      <c r="A59" s="102"/>
      <c r="B59" s="102"/>
    </row>
  </sheetData>
  <mergeCells count="4">
    <mergeCell ref="I8:I9"/>
    <mergeCell ref="K8:K9"/>
    <mergeCell ref="A58:E58"/>
    <mergeCell ref="A59:B59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selection activeCell="H30" sqref="H30"/>
    </sheetView>
  </sheetViews>
  <sheetFormatPr baseColWidth="10" defaultRowHeight="14.25" x14ac:dyDescent="0.2"/>
  <cols>
    <col min="1" max="1" width="26.125" style="1" bestFit="1" customWidth="1"/>
    <col min="2" max="2" width="11" style="3"/>
    <col min="3" max="3" width="15.25" bestFit="1" customWidth="1"/>
    <col min="4" max="4" width="35.75" bestFit="1" customWidth="1"/>
    <col min="8" max="8" width="25.5" bestFit="1" customWidth="1"/>
    <col min="9" max="9" width="11" customWidth="1"/>
    <col min="10" max="10" width="24.5" customWidth="1"/>
    <col min="11" max="11" width="14.25" customWidth="1"/>
    <col min="12" max="12" width="26" customWidth="1"/>
  </cols>
  <sheetData>
    <row r="1" spans="1:12" x14ac:dyDescent="0.2">
      <c r="A1" s="1" t="s">
        <v>2</v>
      </c>
      <c r="B1" s="3" t="s">
        <v>3</v>
      </c>
      <c r="C1" t="s">
        <v>4</v>
      </c>
      <c r="D1" t="s">
        <v>1</v>
      </c>
    </row>
    <row r="2" spans="1:12" x14ac:dyDescent="0.2">
      <c r="A2" s="5">
        <v>0</v>
      </c>
      <c r="B2" s="3">
        <v>0</v>
      </c>
      <c r="C2" s="2" t="s">
        <v>5</v>
      </c>
      <c r="D2" t="s">
        <v>6</v>
      </c>
    </row>
    <row r="3" spans="1:12" x14ac:dyDescent="0.2">
      <c r="A3" s="5">
        <v>0.01</v>
      </c>
      <c r="B3" s="3">
        <v>0</v>
      </c>
      <c r="C3" s="2" t="s">
        <v>5</v>
      </c>
      <c r="D3" t="s">
        <v>6</v>
      </c>
    </row>
    <row r="4" spans="1:12" x14ac:dyDescent="0.2">
      <c r="A4" s="5">
        <v>0.02</v>
      </c>
      <c r="B4" s="3">
        <v>0</v>
      </c>
      <c r="C4" s="2" t="s">
        <v>5</v>
      </c>
      <c r="D4" t="s">
        <v>6</v>
      </c>
    </row>
    <row r="5" spans="1:12" x14ac:dyDescent="0.2">
      <c r="A5" s="5">
        <v>0.03</v>
      </c>
      <c r="B5" s="3">
        <v>0</v>
      </c>
      <c r="C5" s="2" t="s">
        <v>5</v>
      </c>
      <c r="D5" t="s">
        <v>6</v>
      </c>
    </row>
    <row r="6" spans="1:12" x14ac:dyDescent="0.2">
      <c r="A6" s="5">
        <v>0.04</v>
      </c>
      <c r="B6" s="3">
        <v>0</v>
      </c>
      <c r="C6" s="2" t="s">
        <v>5</v>
      </c>
      <c r="D6" t="s">
        <v>6</v>
      </c>
    </row>
    <row r="7" spans="1:12" x14ac:dyDescent="0.2">
      <c r="A7" s="5">
        <v>0.05</v>
      </c>
      <c r="B7" s="3">
        <v>0</v>
      </c>
      <c r="C7" s="2" t="s">
        <v>5</v>
      </c>
      <c r="D7" t="s">
        <v>6</v>
      </c>
    </row>
    <row r="8" spans="1:12" x14ac:dyDescent="0.2">
      <c r="A8" s="5">
        <v>0.06</v>
      </c>
      <c r="B8" s="3">
        <v>0</v>
      </c>
      <c r="C8" s="2" t="s">
        <v>5</v>
      </c>
      <c r="D8" t="s">
        <v>6</v>
      </c>
    </row>
    <row r="9" spans="1:12" x14ac:dyDescent="0.2">
      <c r="A9" s="5">
        <v>7.0000000000000007E-2</v>
      </c>
      <c r="B9" s="3">
        <v>0</v>
      </c>
      <c r="C9" s="2" t="s">
        <v>5</v>
      </c>
      <c r="D9" t="s">
        <v>6</v>
      </c>
    </row>
    <row r="10" spans="1:12" x14ac:dyDescent="0.2">
      <c r="A10" s="5">
        <v>0.08</v>
      </c>
      <c r="B10" s="3">
        <v>0</v>
      </c>
      <c r="C10" s="2" t="s">
        <v>5</v>
      </c>
      <c r="D10" t="s">
        <v>6</v>
      </c>
    </row>
    <row r="11" spans="1:12" x14ac:dyDescent="0.2">
      <c r="A11" s="5">
        <v>0.09</v>
      </c>
      <c r="B11" s="3">
        <v>0</v>
      </c>
      <c r="C11" s="2" t="s">
        <v>5</v>
      </c>
      <c r="D11" t="s">
        <v>6</v>
      </c>
    </row>
    <row r="12" spans="1:12" x14ac:dyDescent="0.2">
      <c r="A12" s="5">
        <v>0.1</v>
      </c>
      <c r="B12" s="3">
        <v>0</v>
      </c>
      <c r="C12" s="2" t="s">
        <v>5</v>
      </c>
      <c r="D12" t="s">
        <v>6</v>
      </c>
      <c r="H12" t="s">
        <v>84</v>
      </c>
      <c r="I12" t="s">
        <v>1</v>
      </c>
      <c r="J12" t="s">
        <v>18</v>
      </c>
      <c r="K12" t="s">
        <v>85</v>
      </c>
      <c r="L12" t="s">
        <v>22</v>
      </c>
    </row>
    <row r="13" spans="1:12" x14ac:dyDescent="0.2">
      <c r="A13" s="6">
        <v>0.100000000001</v>
      </c>
      <c r="B13" s="7" t="s">
        <v>0</v>
      </c>
      <c r="C13" s="8" t="s">
        <v>7</v>
      </c>
      <c r="D13" s="4">
        <v>0.14000000000000001</v>
      </c>
      <c r="H13" t="s">
        <v>83</v>
      </c>
      <c r="I13" s="58"/>
      <c r="J13" s="60" t="s">
        <v>86</v>
      </c>
      <c r="L13" s="61"/>
    </row>
    <row r="14" spans="1:12" x14ac:dyDescent="0.2">
      <c r="A14" s="5">
        <v>0.11</v>
      </c>
      <c r="B14" s="3" t="s">
        <v>0</v>
      </c>
      <c r="C14" s="2" t="s">
        <v>7</v>
      </c>
      <c r="D14">
        <v>0.14000000000000001</v>
      </c>
      <c r="H14" t="s">
        <v>78</v>
      </c>
      <c r="I14" s="58">
        <v>0.14000000000000001</v>
      </c>
      <c r="J14" s="60">
        <f>ROUNDUP((Tabelle3!$E$30*'mGAB+Stufe'!I14),0)</f>
        <v>0</v>
      </c>
      <c r="K14">
        <f>Tabelle3!$E$25</f>
        <v>0.18</v>
      </c>
      <c r="L14" s="61">
        <f>J14*K14</f>
        <v>0</v>
      </c>
    </row>
    <row r="15" spans="1:12" x14ac:dyDescent="0.2">
      <c r="A15" s="5">
        <v>0.12</v>
      </c>
      <c r="B15" s="3" t="s">
        <v>0</v>
      </c>
      <c r="C15" t="s">
        <v>7</v>
      </c>
      <c r="D15">
        <v>0.14000000000000001</v>
      </c>
      <c r="H15" t="s">
        <v>79</v>
      </c>
      <c r="I15" s="58">
        <v>0.24</v>
      </c>
      <c r="J15" s="60">
        <f>ROUNDUP((Tabelle3!$E$30*'mGAB+Stufe'!I15),0)</f>
        <v>0</v>
      </c>
      <c r="K15">
        <f>Tabelle3!$E$25</f>
        <v>0.18</v>
      </c>
      <c r="L15" s="61">
        <f t="shared" ref="L15:L18" si="0">J15*K15</f>
        <v>0</v>
      </c>
    </row>
    <row r="16" spans="1:12" x14ac:dyDescent="0.2">
      <c r="A16" s="5">
        <v>0.13</v>
      </c>
      <c r="B16" s="3" t="s">
        <v>0</v>
      </c>
      <c r="C16" t="s">
        <v>7</v>
      </c>
      <c r="D16">
        <v>0.14000000000000001</v>
      </c>
      <c r="H16" t="s">
        <v>80</v>
      </c>
      <c r="I16" s="58">
        <v>0.38</v>
      </c>
      <c r="J16" s="60">
        <f>ROUNDUP((Tabelle3!$E$30*'mGAB+Stufe'!I16),0)</f>
        <v>0</v>
      </c>
      <c r="K16">
        <f>Tabelle3!$E$25</f>
        <v>0.18</v>
      </c>
      <c r="L16" s="61">
        <f t="shared" si="0"/>
        <v>0</v>
      </c>
    </row>
    <row r="17" spans="1:12" x14ac:dyDescent="0.2">
      <c r="A17" s="5">
        <v>0.14000000000000001</v>
      </c>
      <c r="B17" s="3" t="s">
        <v>0</v>
      </c>
      <c r="C17" t="s">
        <v>7</v>
      </c>
      <c r="D17">
        <v>0.14000000000000001</v>
      </c>
      <c r="H17" t="s">
        <v>81</v>
      </c>
      <c r="I17" s="58">
        <v>0.57999999999999996</v>
      </c>
      <c r="J17" s="60">
        <f>ROUNDUP((Tabelle3!$E$30*'mGAB+Stufe'!I17),0)</f>
        <v>0</v>
      </c>
      <c r="K17">
        <f>Tabelle3!$E$25</f>
        <v>0.18</v>
      </c>
      <c r="L17" s="61">
        <f t="shared" si="0"/>
        <v>0</v>
      </c>
    </row>
    <row r="18" spans="1:12" x14ac:dyDescent="0.2">
      <c r="A18" s="5">
        <v>0.15</v>
      </c>
      <c r="B18" s="3" t="s">
        <v>0</v>
      </c>
      <c r="C18" t="s">
        <v>7</v>
      </c>
      <c r="D18">
        <v>0.14000000000000001</v>
      </c>
      <c r="H18" t="s">
        <v>82</v>
      </c>
      <c r="I18" s="58">
        <v>0.85</v>
      </c>
      <c r="J18" s="60">
        <f>ROUNDUP((Tabelle3!$E$30*'mGAB+Stufe'!I18),0)</f>
        <v>0</v>
      </c>
      <c r="K18">
        <f>Tabelle3!$E$25</f>
        <v>0.18</v>
      </c>
      <c r="L18" s="61">
        <f t="shared" si="0"/>
        <v>0</v>
      </c>
    </row>
    <row r="19" spans="1:12" x14ac:dyDescent="0.2">
      <c r="A19" s="5">
        <v>0.16</v>
      </c>
      <c r="B19" s="3" t="s">
        <v>0</v>
      </c>
      <c r="C19" t="s">
        <v>7</v>
      </c>
      <c r="D19">
        <v>0.14000000000000001</v>
      </c>
    </row>
    <row r="20" spans="1:12" x14ac:dyDescent="0.2">
      <c r="A20" s="5">
        <v>0.17</v>
      </c>
      <c r="B20" s="3" t="s">
        <v>0</v>
      </c>
      <c r="C20" t="s">
        <v>7</v>
      </c>
      <c r="D20">
        <v>0.14000000000000001</v>
      </c>
    </row>
    <row r="21" spans="1:12" x14ac:dyDescent="0.2">
      <c r="A21" s="5">
        <v>0.18</v>
      </c>
      <c r="B21" s="3" t="s">
        <v>0</v>
      </c>
      <c r="C21" t="s">
        <v>7</v>
      </c>
      <c r="D21">
        <v>0.14000000000000001</v>
      </c>
    </row>
    <row r="22" spans="1:12" x14ac:dyDescent="0.2">
      <c r="A22" s="6">
        <v>0.180000000001</v>
      </c>
      <c r="B22" s="7" t="s">
        <v>8</v>
      </c>
      <c r="C22" s="4" t="s">
        <v>9</v>
      </c>
      <c r="D22" s="4">
        <v>0.24</v>
      </c>
      <c r="G22" s="59"/>
    </row>
    <row r="23" spans="1:12" x14ac:dyDescent="0.2">
      <c r="A23" s="5">
        <v>0.19</v>
      </c>
      <c r="B23" s="3" t="s">
        <v>8</v>
      </c>
      <c r="C23" t="s">
        <v>9</v>
      </c>
      <c r="D23">
        <v>0.24</v>
      </c>
    </row>
    <row r="24" spans="1:12" x14ac:dyDescent="0.2">
      <c r="A24" s="5">
        <v>0.2</v>
      </c>
      <c r="B24" s="3" t="s">
        <v>8</v>
      </c>
      <c r="C24" t="s">
        <v>9</v>
      </c>
      <c r="D24">
        <v>0.24</v>
      </c>
    </row>
    <row r="25" spans="1:12" x14ac:dyDescent="0.2">
      <c r="A25" s="5">
        <v>0.21</v>
      </c>
      <c r="B25" s="3" t="s">
        <v>8</v>
      </c>
      <c r="C25" t="s">
        <v>9</v>
      </c>
      <c r="D25">
        <v>0.24</v>
      </c>
    </row>
    <row r="26" spans="1:12" x14ac:dyDescent="0.2">
      <c r="A26" s="5">
        <v>0.22</v>
      </c>
      <c r="B26" s="3" t="s">
        <v>8</v>
      </c>
      <c r="C26" t="s">
        <v>9</v>
      </c>
      <c r="D26">
        <v>0.24</v>
      </c>
    </row>
    <row r="27" spans="1:12" x14ac:dyDescent="0.2">
      <c r="A27" s="5">
        <v>0.23</v>
      </c>
      <c r="B27" s="3" t="s">
        <v>8</v>
      </c>
      <c r="C27" t="s">
        <v>9</v>
      </c>
      <c r="D27">
        <v>0.24</v>
      </c>
    </row>
    <row r="28" spans="1:12" x14ac:dyDescent="0.2">
      <c r="A28" s="5">
        <v>0.24</v>
      </c>
      <c r="B28" s="3" t="s">
        <v>8</v>
      </c>
      <c r="C28" t="s">
        <v>9</v>
      </c>
      <c r="D28">
        <v>0.24</v>
      </c>
    </row>
    <row r="29" spans="1:12" x14ac:dyDescent="0.2">
      <c r="A29" s="5">
        <v>0.25</v>
      </c>
      <c r="B29" s="3" t="s">
        <v>8</v>
      </c>
      <c r="C29" t="s">
        <v>9</v>
      </c>
      <c r="D29">
        <v>0.24</v>
      </c>
    </row>
    <row r="30" spans="1:12" x14ac:dyDescent="0.2">
      <c r="A30" s="5">
        <v>0.26</v>
      </c>
      <c r="B30" s="3" t="s">
        <v>8</v>
      </c>
      <c r="C30" t="s">
        <v>9</v>
      </c>
      <c r="D30">
        <v>0.24</v>
      </c>
    </row>
    <row r="31" spans="1:12" x14ac:dyDescent="0.2">
      <c r="A31" s="5">
        <v>0.27</v>
      </c>
      <c r="B31" s="3" t="s">
        <v>8</v>
      </c>
      <c r="C31" t="s">
        <v>9</v>
      </c>
      <c r="D31">
        <v>0.24</v>
      </c>
    </row>
    <row r="32" spans="1:12" x14ac:dyDescent="0.2">
      <c r="A32" s="5">
        <v>0.28000000000000003</v>
      </c>
      <c r="B32" s="3" t="s">
        <v>8</v>
      </c>
      <c r="C32" t="s">
        <v>9</v>
      </c>
      <c r="D32">
        <v>0.24</v>
      </c>
    </row>
    <row r="33" spans="1:4" x14ac:dyDescent="0.2">
      <c r="A33" s="5">
        <v>0.28999999999999998</v>
      </c>
      <c r="B33" s="3" t="s">
        <v>8</v>
      </c>
      <c r="C33" t="s">
        <v>9</v>
      </c>
      <c r="D33">
        <v>0.24</v>
      </c>
    </row>
    <row r="34" spans="1:4" x14ac:dyDescent="0.2">
      <c r="A34" s="5">
        <v>0.3</v>
      </c>
      <c r="B34" s="3" t="s">
        <v>8</v>
      </c>
      <c r="C34" t="s">
        <v>9</v>
      </c>
      <c r="D34">
        <v>0.24</v>
      </c>
    </row>
    <row r="35" spans="1:4" x14ac:dyDescent="0.2">
      <c r="A35" s="6">
        <v>0.30000000000100002</v>
      </c>
      <c r="B35" s="7" t="s">
        <v>10</v>
      </c>
      <c r="C35" s="4" t="s">
        <v>11</v>
      </c>
      <c r="D35" s="4">
        <v>0.38</v>
      </c>
    </row>
    <row r="36" spans="1:4" x14ac:dyDescent="0.2">
      <c r="A36" s="5">
        <v>0.31</v>
      </c>
      <c r="B36" s="3" t="s">
        <v>10</v>
      </c>
      <c r="C36" t="s">
        <v>11</v>
      </c>
      <c r="D36">
        <v>0.38</v>
      </c>
    </row>
    <row r="37" spans="1:4" x14ac:dyDescent="0.2">
      <c r="A37" s="5">
        <v>0.32</v>
      </c>
      <c r="B37" s="3" t="s">
        <v>10</v>
      </c>
      <c r="C37" t="s">
        <v>11</v>
      </c>
      <c r="D37">
        <v>0.38</v>
      </c>
    </row>
    <row r="38" spans="1:4" x14ac:dyDescent="0.2">
      <c r="A38" s="5">
        <v>0.33</v>
      </c>
      <c r="B38" s="3" t="s">
        <v>10</v>
      </c>
      <c r="C38" t="s">
        <v>11</v>
      </c>
      <c r="D38">
        <v>0.38</v>
      </c>
    </row>
    <row r="39" spans="1:4" x14ac:dyDescent="0.2">
      <c r="A39" s="5">
        <v>0.34</v>
      </c>
      <c r="B39" s="3" t="s">
        <v>10</v>
      </c>
      <c r="C39" t="s">
        <v>11</v>
      </c>
      <c r="D39">
        <v>0.38</v>
      </c>
    </row>
    <row r="40" spans="1:4" x14ac:dyDescent="0.2">
      <c r="A40" s="5">
        <v>0.35</v>
      </c>
      <c r="B40" s="3" t="s">
        <v>10</v>
      </c>
      <c r="C40" t="s">
        <v>11</v>
      </c>
      <c r="D40">
        <v>0.38</v>
      </c>
    </row>
    <row r="41" spans="1:4" x14ac:dyDescent="0.2">
      <c r="A41" s="5">
        <v>0.36</v>
      </c>
      <c r="B41" s="3" t="s">
        <v>10</v>
      </c>
      <c r="C41" t="s">
        <v>11</v>
      </c>
      <c r="D41">
        <v>0.38</v>
      </c>
    </row>
    <row r="42" spans="1:4" x14ac:dyDescent="0.2">
      <c r="A42" s="5">
        <v>0.37</v>
      </c>
      <c r="B42" s="3" t="s">
        <v>10</v>
      </c>
      <c r="C42" t="s">
        <v>11</v>
      </c>
      <c r="D42">
        <v>0.38</v>
      </c>
    </row>
    <row r="43" spans="1:4" x14ac:dyDescent="0.2">
      <c r="A43" s="5">
        <v>0.38</v>
      </c>
      <c r="B43" s="3" t="s">
        <v>10</v>
      </c>
      <c r="C43" t="s">
        <v>11</v>
      </c>
      <c r="D43">
        <v>0.38</v>
      </c>
    </row>
    <row r="44" spans="1:4" x14ac:dyDescent="0.2">
      <c r="A44" s="5">
        <v>0.39</v>
      </c>
      <c r="B44" s="3" t="s">
        <v>10</v>
      </c>
      <c r="C44" t="s">
        <v>11</v>
      </c>
      <c r="D44">
        <v>0.38</v>
      </c>
    </row>
    <row r="45" spans="1:4" x14ac:dyDescent="0.2">
      <c r="A45" s="5">
        <v>0.4</v>
      </c>
      <c r="B45" s="3" t="s">
        <v>10</v>
      </c>
      <c r="C45" t="s">
        <v>11</v>
      </c>
      <c r="D45">
        <v>0.38</v>
      </c>
    </row>
    <row r="46" spans="1:4" x14ac:dyDescent="0.2">
      <c r="A46" s="5">
        <v>0.41</v>
      </c>
      <c r="B46" s="3" t="s">
        <v>10</v>
      </c>
      <c r="C46" t="s">
        <v>11</v>
      </c>
      <c r="D46">
        <v>0.38</v>
      </c>
    </row>
    <row r="47" spans="1:4" x14ac:dyDescent="0.2">
      <c r="A47" s="5">
        <v>0.42</v>
      </c>
      <c r="B47" s="3" t="s">
        <v>10</v>
      </c>
      <c r="C47" t="s">
        <v>11</v>
      </c>
      <c r="D47">
        <v>0.38</v>
      </c>
    </row>
    <row r="48" spans="1:4" x14ac:dyDescent="0.2">
      <c r="A48" s="5">
        <v>0.43</v>
      </c>
      <c r="B48" s="3" t="s">
        <v>10</v>
      </c>
      <c r="C48" t="s">
        <v>11</v>
      </c>
      <c r="D48">
        <v>0.38</v>
      </c>
    </row>
    <row r="49" spans="1:4" x14ac:dyDescent="0.2">
      <c r="A49" s="5">
        <v>0.44</v>
      </c>
      <c r="B49" s="3" t="s">
        <v>10</v>
      </c>
      <c r="C49" t="s">
        <v>11</v>
      </c>
      <c r="D49">
        <v>0.38</v>
      </c>
    </row>
    <row r="50" spans="1:4" x14ac:dyDescent="0.2">
      <c r="A50" s="5">
        <v>0.45</v>
      </c>
      <c r="B50" s="3" t="s">
        <v>10</v>
      </c>
      <c r="C50" t="s">
        <v>11</v>
      </c>
      <c r="D50">
        <v>0.38</v>
      </c>
    </row>
    <row r="51" spans="1:4" x14ac:dyDescent="0.2">
      <c r="A51" s="5">
        <v>0.46</v>
      </c>
      <c r="B51" s="3" t="s">
        <v>10</v>
      </c>
      <c r="C51" t="s">
        <v>11</v>
      </c>
      <c r="D51">
        <v>0.38</v>
      </c>
    </row>
    <row r="52" spans="1:4" x14ac:dyDescent="0.2">
      <c r="A52" s="6">
        <v>0.460000000001</v>
      </c>
      <c r="B52" s="7" t="s">
        <v>12</v>
      </c>
      <c r="C52" s="4" t="s">
        <v>13</v>
      </c>
      <c r="D52" s="4">
        <v>0.57999999999999996</v>
      </c>
    </row>
    <row r="53" spans="1:4" x14ac:dyDescent="0.2">
      <c r="A53" s="5">
        <v>0.47</v>
      </c>
      <c r="B53" s="3" t="s">
        <v>12</v>
      </c>
      <c r="C53" t="s">
        <v>13</v>
      </c>
      <c r="D53">
        <v>0.57999999999999996</v>
      </c>
    </row>
    <row r="54" spans="1:4" x14ac:dyDescent="0.2">
      <c r="A54" s="5">
        <v>0.48</v>
      </c>
      <c r="B54" s="3" t="s">
        <v>12</v>
      </c>
      <c r="C54" t="s">
        <v>13</v>
      </c>
      <c r="D54">
        <v>0.57999999999999996</v>
      </c>
    </row>
    <row r="55" spans="1:4" x14ac:dyDescent="0.2">
      <c r="A55" s="5">
        <v>0.49</v>
      </c>
      <c r="B55" s="3" t="s">
        <v>12</v>
      </c>
      <c r="C55" t="s">
        <v>13</v>
      </c>
      <c r="D55">
        <v>0.57999999999999996</v>
      </c>
    </row>
    <row r="56" spans="1:4" x14ac:dyDescent="0.2">
      <c r="A56" s="5">
        <v>0.5</v>
      </c>
      <c r="B56" s="3" t="s">
        <v>12</v>
      </c>
      <c r="C56" t="s">
        <v>13</v>
      </c>
      <c r="D56">
        <v>0.57999999999999996</v>
      </c>
    </row>
    <row r="57" spans="1:4" x14ac:dyDescent="0.2">
      <c r="A57" s="5">
        <v>0.51</v>
      </c>
      <c r="B57" s="3" t="s">
        <v>12</v>
      </c>
      <c r="C57" t="s">
        <v>13</v>
      </c>
      <c r="D57">
        <v>0.57999999999999996</v>
      </c>
    </row>
    <row r="58" spans="1:4" x14ac:dyDescent="0.2">
      <c r="A58" s="5">
        <v>0.52</v>
      </c>
      <c r="B58" s="3" t="s">
        <v>12</v>
      </c>
      <c r="C58" t="s">
        <v>13</v>
      </c>
      <c r="D58">
        <v>0.57999999999999996</v>
      </c>
    </row>
    <row r="59" spans="1:4" x14ac:dyDescent="0.2">
      <c r="A59" s="5">
        <v>0.53</v>
      </c>
      <c r="B59" s="3" t="s">
        <v>12</v>
      </c>
      <c r="C59" t="s">
        <v>13</v>
      </c>
      <c r="D59">
        <v>0.57999999999999996</v>
      </c>
    </row>
    <row r="60" spans="1:4" x14ac:dyDescent="0.2">
      <c r="A60" s="5">
        <v>0.54</v>
      </c>
      <c r="B60" s="3" t="s">
        <v>12</v>
      </c>
      <c r="C60" t="s">
        <v>13</v>
      </c>
      <c r="D60">
        <v>0.57999999999999996</v>
      </c>
    </row>
    <row r="61" spans="1:4" x14ac:dyDescent="0.2">
      <c r="A61" s="5">
        <v>0.55000000000000004</v>
      </c>
      <c r="B61" s="3" t="s">
        <v>12</v>
      </c>
      <c r="C61" t="s">
        <v>13</v>
      </c>
      <c r="D61">
        <v>0.57999999999999996</v>
      </c>
    </row>
    <row r="62" spans="1:4" x14ac:dyDescent="0.2">
      <c r="A62" s="5">
        <v>0.56000000000000005</v>
      </c>
      <c r="B62" s="3" t="s">
        <v>12</v>
      </c>
      <c r="C62" t="s">
        <v>13</v>
      </c>
      <c r="D62">
        <v>0.57999999999999996</v>
      </c>
    </row>
    <row r="63" spans="1:4" x14ac:dyDescent="0.2">
      <c r="A63" s="5">
        <v>0.56999999999999995</v>
      </c>
      <c r="B63" s="3" t="s">
        <v>12</v>
      </c>
      <c r="C63" t="s">
        <v>13</v>
      </c>
      <c r="D63">
        <v>0.57999999999999996</v>
      </c>
    </row>
    <row r="64" spans="1:4" x14ac:dyDescent="0.2">
      <c r="A64" s="5">
        <v>0.57999999999999996</v>
      </c>
      <c r="B64" s="3" t="s">
        <v>12</v>
      </c>
      <c r="C64" t="s">
        <v>13</v>
      </c>
      <c r="D64">
        <v>0.57999999999999996</v>
      </c>
    </row>
    <row r="65" spans="1:4" x14ac:dyDescent="0.2">
      <c r="A65" s="5">
        <v>0.59</v>
      </c>
      <c r="B65" s="3" t="s">
        <v>12</v>
      </c>
      <c r="C65" t="s">
        <v>13</v>
      </c>
      <c r="D65">
        <v>0.57999999999999996</v>
      </c>
    </row>
    <row r="66" spans="1:4" x14ac:dyDescent="0.2">
      <c r="A66" s="5">
        <v>0.6</v>
      </c>
      <c r="B66" s="3" t="s">
        <v>12</v>
      </c>
      <c r="C66" t="s">
        <v>13</v>
      </c>
      <c r="D66">
        <v>0.57999999999999996</v>
      </c>
    </row>
    <row r="67" spans="1:4" x14ac:dyDescent="0.2">
      <c r="A67" s="5">
        <v>0.61</v>
      </c>
      <c r="B67" s="3" t="s">
        <v>12</v>
      </c>
      <c r="C67" t="s">
        <v>13</v>
      </c>
      <c r="D67">
        <v>0.57999999999999996</v>
      </c>
    </row>
    <row r="68" spans="1:4" x14ac:dyDescent="0.2">
      <c r="A68" s="5">
        <v>0.62</v>
      </c>
      <c r="B68" s="3" t="s">
        <v>12</v>
      </c>
      <c r="C68" t="s">
        <v>13</v>
      </c>
      <c r="D68">
        <v>0.57999999999999996</v>
      </c>
    </row>
    <row r="69" spans="1:4" x14ac:dyDescent="0.2">
      <c r="A69" s="5">
        <v>0.63</v>
      </c>
      <c r="B69" s="3" t="s">
        <v>12</v>
      </c>
      <c r="C69" t="s">
        <v>13</v>
      </c>
      <c r="D69">
        <v>0.57999999999999996</v>
      </c>
    </row>
    <row r="70" spans="1:4" x14ac:dyDescent="0.2">
      <c r="A70" s="5">
        <v>0.64</v>
      </c>
      <c r="B70" s="3" t="s">
        <v>12</v>
      </c>
      <c r="C70" t="s">
        <v>13</v>
      </c>
      <c r="D70">
        <v>0.57999999999999996</v>
      </c>
    </row>
    <row r="71" spans="1:4" x14ac:dyDescent="0.2">
      <c r="A71" s="5">
        <v>0.65</v>
      </c>
      <c r="B71" s="3" t="s">
        <v>12</v>
      </c>
      <c r="C71" t="s">
        <v>13</v>
      </c>
      <c r="D71">
        <v>0.57999999999999996</v>
      </c>
    </row>
    <row r="72" spans="1:4" x14ac:dyDescent="0.2">
      <c r="A72" s="5">
        <v>0.66</v>
      </c>
      <c r="B72" s="3" t="s">
        <v>12</v>
      </c>
      <c r="C72" t="s">
        <v>13</v>
      </c>
      <c r="D72">
        <v>0.57999999999999996</v>
      </c>
    </row>
    <row r="73" spans="1:4" x14ac:dyDescent="0.2">
      <c r="A73" s="5">
        <v>0.67</v>
      </c>
      <c r="B73" s="3" t="s">
        <v>12</v>
      </c>
      <c r="C73" t="s">
        <v>13</v>
      </c>
      <c r="D73">
        <v>0.57999999999999996</v>
      </c>
    </row>
    <row r="74" spans="1:4" x14ac:dyDescent="0.2">
      <c r="A74" s="5">
        <v>0.68</v>
      </c>
      <c r="B74" s="3" t="s">
        <v>12</v>
      </c>
      <c r="C74" t="s">
        <v>13</v>
      </c>
      <c r="D74">
        <v>0.57999999999999996</v>
      </c>
    </row>
    <row r="75" spans="1:4" x14ac:dyDescent="0.2">
      <c r="A75" s="5">
        <v>0.69</v>
      </c>
      <c r="B75" s="3" t="s">
        <v>12</v>
      </c>
      <c r="C75" t="s">
        <v>13</v>
      </c>
      <c r="D75">
        <v>0.57999999999999996</v>
      </c>
    </row>
    <row r="76" spans="1:4" x14ac:dyDescent="0.2">
      <c r="A76" s="5">
        <v>0.7</v>
      </c>
      <c r="B76" s="3" t="s">
        <v>12</v>
      </c>
      <c r="C76" t="s">
        <v>13</v>
      </c>
      <c r="D76">
        <v>0.57999999999999996</v>
      </c>
    </row>
    <row r="77" spans="1:4" x14ac:dyDescent="0.2">
      <c r="A77" s="6">
        <v>0.70000000000100004</v>
      </c>
      <c r="B77" s="7" t="s">
        <v>14</v>
      </c>
      <c r="C77" s="4" t="s">
        <v>15</v>
      </c>
      <c r="D77" s="4">
        <v>0.85</v>
      </c>
    </row>
    <row r="78" spans="1:4" x14ac:dyDescent="0.2">
      <c r="A78" s="5">
        <v>0.71</v>
      </c>
      <c r="B78" s="3" t="s">
        <v>14</v>
      </c>
      <c r="C78" t="s">
        <v>15</v>
      </c>
      <c r="D78">
        <v>0.85</v>
      </c>
    </row>
    <row r="79" spans="1:4" x14ac:dyDescent="0.2">
      <c r="A79" s="5">
        <v>0.72</v>
      </c>
      <c r="B79" s="3" t="s">
        <v>14</v>
      </c>
      <c r="C79" t="s">
        <v>15</v>
      </c>
      <c r="D79">
        <v>0.85</v>
      </c>
    </row>
    <row r="80" spans="1:4" x14ac:dyDescent="0.2">
      <c r="A80" s="5">
        <v>0.73</v>
      </c>
      <c r="B80" s="3" t="s">
        <v>14</v>
      </c>
      <c r="C80" t="s">
        <v>15</v>
      </c>
      <c r="D80">
        <v>0.85</v>
      </c>
    </row>
    <row r="81" spans="1:4" x14ac:dyDescent="0.2">
      <c r="A81" s="5">
        <v>0.74</v>
      </c>
      <c r="B81" s="3" t="s">
        <v>14</v>
      </c>
      <c r="C81" t="s">
        <v>15</v>
      </c>
      <c r="D81">
        <v>0.85</v>
      </c>
    </row>
    <row r="82" spans="1:4" x14ac:dyDescent="0.2">
      <c r="A82" s="5">
        <v>0.75</v>
      </c>
      <c r="B82" s="3" t="s">
        <v>14</v>
      </c>
      <c r="C82" t="s">
        <v>15</v>
      </c>
      <c r="D82">
        <v>0.85</v>
      </c>
    </row>
    <row r="83" spans="1:4" x14ac:dyDescent="0.2">
      <c r="A83" s="5">
        <v>0.76</v>
      </c>
      <c r="B83" s="3" t="s">
        <v>14</v>
      </c>
      <c r="C83" t="s">
        <v>15</v>
      </c>
      <c r="D83">
        <v>0.85</v>
      </c>
    </row>
    <row r="84" spans="1:4" x14ac:dyDescent="0.2">
      <c r="A84" s="5">
        <v>0.77</v>
      </c>
      <c r="B84" s="3" t="s">
        <v>14</v>
      </c>
      <c r="C84" t="s">
        <v>15</v>
      </c>
      <c r="D84">
        <v>0.85</v>
      </c>
    </row>
    <row r="85" spans="1:4" x14ac:dyDescent="0.2">
      <c r="A85" s="5">
        <v>0.78</v>
      </c>
      <c r="B85" s="3" t="s">
        <v>14</v>
      </c>
      <c r="C85" t="s">
        <v>15</v>
      </c>
      <c r="D85">
        <v>0.85</v>
      </c>
    </row>
    <row r="86" spans="1:4" x14ac:dyDescent="0.2">
      <c r="A86" s="5">
        <v>0.79</v>
      </c>
      <c r="B86" s="3" t="s">
        <v>14</v>
      </c>
      <c r="C86" t="s">
        <v>15</v>
      </c>
      <c r="D86">
        <v>0.85</v>
      </c>
    </row>
    <row r="87" spans="1:4" x14ac:dyDescent="0.2">
      <c r="A87" s="5">
        <v>0.8</v>
      </c>
      <c r="B87" s="3" t="s">
        <v>14</v>
      </c>
      <c r="C87" t="s">
        <v>15</v>
      </c>
      <c r="D87">
        <v>0.85</v>
      </c>
    </row>
    <row r="88" spans="1:4" x14ac:dyDescent="0.2">
      <c r="A88" s="5">
        <v>0.81</v>
      </c>
      <c r="B88" s="3" t="s">
        <v>14</v>
      </c>
      <c r="C88" t="s">
        <v>15</v>
      </c>
      <c r="D88">
        <v>0.85</v>
      </c>
    </row>
    <row r="89" spans="1:4" x14ac:dyDescent="0.2">
      <c r="A89" s="5">
        <v>0.82</v>
      </c>
      <c r="B89" s="3" t="s">
        <v>14</v>
      </c>
      <c r="C89" t="s">
        <v>15</v>
      </c>
      <c r="D89">
        <v>0.85</v>
      </c>
    </row>
    <row r="90" spans="1:4" x14ac:dyDescent="0.2">
      <c r="A90" s="5">
        <v>0.83</v>
      </c>
      <c r="B90" s="3" t="s">
        <v>14</v>
      </c>
      <c r="C90" t="s">
        <v>15</v>
      </c>
      <c r="D90">
        <v>0.85</v>
      </c>
    </row>
    <row r="91" spans="1:4" x14ac:dyDescent="0.2">
      <c r="A91" s="5">
        <v>0.84</v>
      </c>
      <c r="B91" s="3" t="s">
        <v>14</v>
      </c>
      <c r="C91" t="s">
        <v>15</v>
      </c>
      <c r="D91">
        <v>0.85</v>
      </c>
    </row>
    <row r="92" spans="1:4" x14ac:dyDescent="0.2">
      <c r="A92" s="5">
        <v>0.85</v>
      </c>
      <c r="B92" s="3" t="s">
        <v>14</v>
      </c>
      <c r="C92" t="s">
        <v>15</v>
      </c>
      <c r="D92">
        <v>0.85</v>
      </c>
    </row>
    <row r="93" spans="1:4" x14ac:dyDescent="0.2">
      <c r="A93" s="5">
        <v>0.86</v>
      </c>
      <c r="B93" s="3" t="s">
        <v>14</v>
      </c>
      <c r="C93" t="s">
        <v>15</v>
      </c>
      <c r="D93">
        <v>0.85</v>
      </c>
    </row>
    <row r="94" spans="1:4" x14ac:dyDescent="0.2">
      <c r="A94" s="5">
        <v>0.87</v>
      </c>
      <c r="B94" s="3" t="s">
        <v>14</v>
      </c>
      <c r="C94" t="s">
        <v>15</v>
      </c>
      <c r="D94">
        <v>0.85</v>
      </c>
    </row>
    <row r="95" spans="1:4" x14ac:dyDescent="0.2">
      <c r="A95" s="5">
        <v>0.88</v>
      </c>
      <c r="B95" s="3" t="s">
        <v>14</v>
      </c>
      <c r="C95" t="s">
        <v>15</v>
      </c>
      <c r="D95">
        <v>0.85</v>
      </c>
    </row>
    <row r="96" spans="1:4" x14ac:dyDescent="0.2">
      <c r="A96" s="5">
        <v>0.89</v>
      </c>
      <c r="B96" s="3" t="s">
        <v>14</v>
      </c>
      <c r="C96" t="s">
        <v>15</v>
      </c>
      <c r="D96">
        <v>0.85</v>
      </c>
    </row>
    <row r="97" spans="1:4" x14ac:dyDescent="0.2">
      <c r="A97" s="5">
        <v>0.9</v>
      </c>
      <c r="B97" s="3" t="s">
        <v>14</v>
      </c>
      <c r="C97" t="s">
        <v>15</v>
      </c>
      <c r="D97">
        <v>0.85</v>
      </c>
    </row>
    <row r="98" spans="1:4" x14ac:dyDescent="0.2">
      <c r="A98" s="5">
        <v>0.91</v>
      </c>
      <c r="B98" s="3" t="s">
        <v>14</v>
      </c>
      <c r="C98" t="s">
        <v>15</v>
      </c>
      <c r="D98">
        <v>0.85</v>
      </c>
    </row>
    <row r="99" spans="1:4" x14ac:dyDescent="0.2">
      <c r="A99" s="5">
        <v>0.92</v>
      </c>
      <c r="B99" s="3" t="s">
        <v>14</v>
      </c>
      <c r="C99" t="s">
        <v>15</v>
      </c>
      <c r="D99">
        <v>0.85</v>
      </c>
    </row>
    <row r="100" spans="1:4" x14ac:dyDescent="0.2">
      <c r="A100" s="5">
        <v>0.93</v>
      </c>
      <c r="B100" s="3" t="s">
        <v>14</v>
      </c>
      <c r="C100" t="s">
        <v>15</v>
      </c>
      <c r="D100">
        <v>0.85</v>
      </c>
    </row>
    <row r="101" spans="1:4" x14ac:dyDescent="0.2">
      <c r="A101" s="5">
        <v>0.94</v>
      </c>
      <c r="B101" s="3" t="s">
        <v>14</v>
      </c>
      <c r="C101" t="s">
        <v>15</v>
      </c>
      <c r="D101">
        <v>0.85</v>
      </c>
    </row>
    <row r="102" spans="1:4" x14ac:dyDescent="0.2">
      <c r="A102" s="5">
        <v>0.95</v>
      </c>
      <c r="B102" s="3" t="s">
        <v>14</v>
      </c>
      <c r="C102" t="s">
        <v>15</v>
      </c>
      <c r="D102">
        <v>0.85</v>
      </c>
    </row>
    <row r="103" spans="1:4" x14ac:dyDescent="0.2">
      <c r="A103" s="5">
        <v>0.96</v>
      </c>
      <c r="B103" s="3" t="s">
        <v>14</v>
      </c>
      <c r="C103" t="s">
        <v>15</v>
      </c>
      <c r="D103">
        <v>0.85</v>
      </c>
    </row>
    <row r="104" spans="1:4" x14ac:dyDescent="0.2">
      <c r="A104" s="5">
        <v>0.97</v>
      </c>
      <c r="B104" s="3" t="s">
        <v>14</v>
      </c>
      <c r="C104" t="s">
        <v>15</v>
      </c>
      <c r="D104">
        <v>0.85</v>
      </c>
    </row>
    <row r="105" spans="1:4" x14ac:dyDescent="0.2">
      <c r="A105" s="5">
        <v>0.98</v>
      </c>
      <c r="B105" s="3" t="s">
        <v>14</v>
      </c>
      <c r="C105" t="s">
        <v>15</v>
      </c>
      <c r="D105">
        <v>0.85</v>
      </c>
    </row>
    <row r="106" spans="1:4" x14ac:dyDescent="0.2">
      <c r="A106" s="5">
        <v>0.99</v>
      </c>
      <c r="B106" s="3" t="s">
        <v>14</v>
      </c>
      <c r="C106" t="s">
        <v>15</v>
      </c>
      <c r="D106">
        <v>0.85</v>
      </c>
    </row>
    <row r="107" spans="1:4" x14ac:dyDescent="0.2">
      <c r="A107" s="5">
        <v>1</v>
      </c>
      <c r="B107" s="3" t="s">
        <v>14</v>
      </c>
      <c r="C107" t="s">
        <v>15</v>
      </c>
      <c r="D107">
        <v>0.85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97" zoomScale="160" zoomScaleNormal="160" workbookViewId="0">
      <selection activeCell="A78" sqref="A78"/>
    </sheetView>
  </sheetViews>
  <sheetFormatPr baseColWidth="10" defaultRowHeight="14.25" x14ac:dyDescent="0.2"/>
  <cols>
    <col min="1" max="1" width="26.125" style="1" bestFit="1" customWidth="1"/>
    <col min="2" max="2" width="11" style="3"/>
    <col min="3" max="3" width="15.25" bestFit="1" customWidth="1"/>
    <col min="4" max="4" width="35.75" bestFit="1" customWidth="1"/>
  </cols>
  <sheetData>
    <row r="1" spans="1:4" x14ac:dyDescent="0.2">
      <c r="A1" s="1" t="s">
        <v>2</v>
      </c>
      <c r="B1" s="3" t="s">
        <v>3</v>
      </c>
      <c r="C1" t="s">
        <v>4</v>
      </c>
      <c r="D1" t="s">
        <v>1</v>
      </c>
    </row>
    <row r="2" spans="1:4" x14ac:dyDescent="0.2">
      <c r="A2" s="5">
        <v>0</v>
      </c>
      <c r="B2" s="3">
        <v>0</v>
      </c>
      <c r="C2" s="2" t="s">
        <v>5</v>
      </c>
      <c r="D2" t="s">
        <v>6</v>
      </c>
    </row>
    <row r="3" spans="1:4" x14ac:dyDescent="0.2">
      <c r="A3" s="5">
        <v>0.01</v>
      </c>
      <c r="B3" s="3">
        <v>0</v>
      </c>
      <c r="C3" s="2" t="s">
        <v>5</v>
      </c>
      <c r="D3" t="s">
        <v>6</v>
      </c>
    </row>
    <row r="4" spans="1:4" x14ac:dyDescent="0.2">
      <c r="A4" s="5">
        <v>0.02</v>
      </c>
      <c r="B4" s="3">
        <v>0</v>
      </c>
      <c r="C4" s="2" t="s">
        <v>5</v>
      </c>
      <c r="D4" t="s">
        <v>6</v>
      </c>
    </row>
    <row r="5" spans="1:4" x14ac:dyDescent="0.2">
      <c r="A5" s="5">
        <v>0.03</v>
      </c>
      <c r="B5" s="3">
        <v>0</v>
      </c>
      <c r="C5" s="2" t="s">
        <v>5</v>
      </c>
      <c r="D5" t="s">
        <v>6</v>
      </c>
    </row>
    <row r="6" spans="1:4" x14ac:dyDescent="0.2">
      <c r="A6" s="5">
        <v>0.04</v>
      </c>
      <c r="B6" s="3">
        <v>0</v>
      </c>
      <c r="C6" s="2" t="s">
        <v>5</v>
      </c>
      <c r="D6" t="s">
        <v>6</v>
      </c>
    </row>
    <row r="7" spans="1:4" x14ac:dyDescent="0.2">
      <c r="A7" s="5">
        <v>0.05</v>
      </c>
      <c r="B7" s="3">
        <v>0</v>
      </c>
      <c r="C7" s="2" t="s">
        <v>5</v>
      </c>
      <c r="D7" t="s">
        <v>6</v>
      </c>
    </row>
    <row r="8" spans="1:4" x14ac:dyDescent="0.2">
      <c r="A8" s="5">
        <v>0.06</v>
      </c>
      <c r="B8" s="3">
        <v>0</v>
      </c>
      <c r="C8" s="2" t="s">
        <v>5</v>
      </c>
      <c r="D8" t="s">
        <v>6</v>
      </c>
    </row>
    <row r="9" spans="1:4" x14ac:dyDescent="0.2">
      <c r="A9" s="5">
        <v>7.0000000000000007E-2</v>
      </c>
      <c r="B9" s="3">
        <v>0</v>
      </c>
      <c r="C9" s="2" t="s">
        <v>5</v>
      </c>
      <c r="D9" t="s">
        <v>6</v>
      </c>
    </row>
    <row r="10" spans="1:4" x14ac:dyDescent="0.2">
      <c r="A10" s="5">
        <v>0.08</v>
      </c>
      <c r="B10" s="3">
        <v>0</v>
      </c>
      <c r="C10" s="2" t="s">
        <v>5</v>
      </c>
      <c r="D10" t="s">
        <v>6</v>
      </c>
    </row>
    <row r="11" spans="1:4" x14ac:dyDescent="0.2">
      <c r="A11" s="5">
        <v>0.09</v>
      </c>
      <c r="B11" s="3">
        <v>0</v>
      </c>
      <c r="C11" s="2" t="s">
        <v>5</v>
      </c>
      <c r="D11" t="s">
        <v>6</v>
      </c>
    </row>
    <row r="12" spans="1:4" x14ac:dyDescent="0.2">
      <c r="A12" s="5">
        <v>0.1</v>
      </c>
      <c r="B12" s="3">
        <v>0</v>
      </c>
      <c r="C12" s="2" t="s">
        <v>5</v>
      </c>
      <c r="D12" t="s">
        <v>6</v>
      </c>
    </row>
    <row r="13" spans="1:4" x14ac:dyDescent="0.2">
      <c r="A13" s="6">
        <v>0.100000000001</v>
      </c>
      <c r="B13" s="7" t="s">
        <v>0</v>
      </c>
      <c r="C13" s="8" t="s">
        <v>7</v>
      </c>
      <c r="D13" s="4">
        <v>0.14000000000000001</v>
      </c>
    </row>
    <row r="14" spans="1:4" x14ac:dyDescent="0.2">
      <c r="A14" s="5">
        <v>0.11</v>
      </c>
      <c r="B14" s="3" t="s">
        <v>0</v>
      </c>
      <c r="C14" s="2" t="s">
        <v>7</v>
      </c>
      <c r="D14">
        <v>0.14000000000000001</v>
      </c>
    </row>
    <row r="15" spans="1:4" x14ac:dyDescent="0.2">
      <c r="A15" s="5">
        <v>0.12</v>
      </c>
      <c r="B15" s="3" t="s">
        <v>0</v>
      </c>
      <c r="C15" t="s">
        <v>7</v>
      </c>
      <c r="D15">
        <v>0.14000000000000001</v>
      </c>
    </row>
    <row r="16" spans="1:4" x14ac:dyDescent="0.2">
      <c r="A16" s="5">
        <v>0.13</v>
      </c>
      <c r="B16" s="3" t="s">
        <v>0</v>
      </c>
      <c r="C16" t="s">
        <v>7</v>
      </c>
      <c r="D16">
        <v>0.14000000000000001</v>
      </c>
    </row>
    <row r="17" spans="1:4" x14ac:dyDescent="0.2">
      <c r="A17" s="5">
        <v>0.14000000000000001</v>
      </c>
      <c r="B17" s="3" t="s">
        <v>0</v>
      </c>
      <c r="C17" t="s">
        <v>7</v>
      </c>
      <c r="D17">
        <v>0.14000000000000001</v>
      </c>
    </row>
    <row r="18" spans="1:4" x14ac:dyDescent="0.2">
      <c r="A18" s="5">
        <v>0.15</v>
      </c>
      <c r="B18" s="3" t="s">
        <v>0</v>
      </c>
      <c r="C18" t="s">
        <v>7</v>
      </c>
      <c r="D18">
        <v>0.14000000000000001</v>
      </c>
    </row>
    <row r="19" spans="1:4" x14ac:dyDescent="0.2">
      <c r="A19" s="5">
        <v>0.16</v>
      </c>
      <c r="B19" s="3" t="s">
        <v>0</v>
      </c>
      <c r="C19" t="s">
        <v>7</v>
      </c>
      <c r="D19">
        <v>0.14000000000000001</v>
      </c>
    </row>
    <row r="20" spans="1:4" x14ac:dyDescent="0.2">
      <c r="A20" s="5">
        <v>0.17</v>
      </c>
      <c r="B20" s="3" t="s">
        <v>0</v>
      </c>
      <c r="C20" t="s">
        <v>7</v>
      </c>
      <c r="D20">
        <v>0.14000000000000001</v>
      </c>
    </row>
    <row r="21" spans="1:4" x14ac:dyDescent="0.2">
      <c r="A21" s="5">
        <v>0.18</v>
      </c>
      <c r="B21" s="3" t="s">
        <v>0</v>
      </c>
      <c r="C21" t="s">
        <v>7</v>
      </c>
      <c r="D21">
        <v>0.14000000000000001</v>
      </c>
    </row>
    <row r="22" spans="1:4" x14ac:dyDescent="0.2">
      <c r="A22" s="6">
        <v>0.180000000001</v>
      </c>
      <c r="B22" s="7" t="s">
        <v>8</v>
      </c>
      <c r="C22" s="4" t="s">
        <v>9</v>
      </c>
      <c r="D22" s="4">
        <v>0.24</v>
      </c>
    </row>
    <row r="23" spans="1:4" x14ac:dyDescent="0.2">
      <c r="A23" s="5">
        <v>0.19</v>
      </c>
      <c r="B23" s="3" t="s">
        <v>8</v>
      </c>
      <c r="C23" t="s">
        <v>9</v>
      </c>
      <c r="D23">
        <v>0.24</v>
      </c>
    </row>
    <row r="24" spans="1:4" x14ac:dyDescent="0.2">
      <c r="A24" s="5">
        <v>0.2</v>
      </c>
      <c r="B24" s="3" t="s">
        <v>8</v>
      </c>
      <c r="C24" t="s">
        <v>9</v>
      </c>
      <c r="D24">
        <v>0.24</v>
      </c>
    </row>
    <row r="25" spans="1:4" x14ac:dyDescent="0.2">
      <c r="A25" s="5">
        <v>0.21</v>
      </c>
      <c r="B25" s="3" t="s">
        <v>8</v>
      </c>
      <c r="C25" t="s">
        <v>9</v>
      </c>
      <c r="D25">
        <v>0.24</v>
      </c>
    </row>
    <row r="26" spans="1:4" x14ac:dyDescent="0.2">
      <c r="A26" s="5">
        <v>0.22</v>
      </c>
      <c r="B26" s="3" t="s">
        <v>8</v>
      </c>
      <c r="C26" t="s">
        <v>9</v>
      </c>
      <c r="D26">
        <v>0.24</v>
      </c>
    </row>
    <row r="27" spans="1:4" x14ac:dyDescent="0.2">
      <c r="A27" s="5">
        <v>0.23</v>
      </c>
      <c r="B27" s="3" t="s">
        <v>8</v>
      </c>
      <c r="C27" t="s">
        <v>9</v>
      </c>
      <c r="D27">
        <v>0.24</v>
      </c>
    </row>
    <row r="28" spans="1:4" x14ac:dyDescent="0.2">
      <c r="A28" s="5">
        <v>0.24</v>
      </c>
      <c r="B28" s="3" t="s">
        <v>8</v>
      </c>
      <c r="C28" t="s">
        <v>9</v>
      </c>
      <c r="D28">
        <v>0.24</v>
      </c>
    </row>
    <row r="29" spans="1:4" x14ac:dyDescent="0.2">
      <c r="A29" s="5">
        <v>0.25</v>
      </c>
      <c r="B29" s="3" t="s">
        <v>8</v>
      </c>
      <c r="C29" t="s">
        <v>9</v>
      </c>
      <c r="D29">
        <v>0.24</v>
      </c>
    </row>
    <row r="30" spans="1:4" x14ac:dyDescent="0.2">
      <c r="A30" s="5">
        <v>0.26</v>
      </c>
      <c r="B30" s="3" t="s">
        <v>8</v>
      </c>
      <c r="C30" t="s">
        <v>9</v>
      </c>
      <c r="D30">
        <v>0.24</v>
      </c>
    </row>
    <row r="31" spans="1:4" x14ac:dyDescent="0.2">
      <c r="A31" s="5">
        <v>0.27</v>
      </c>
      <c r="B31" s="3" t="s">
        <v>8</v>
      </c>
      <c r="C31" t="s">
        <v>9</v>
      </c>
      <c r="D31">
        <v>0.24</v>
      </c>
    </row>
    <row r="32" spans="1:4" x14ac:dyDescent="0.2">
      <c r="A32" s="5">
        <v>0.28000000000000003</v>
      </c>
      <c r="B32" s="3" t="s">
        <v>8</v>
      </c>
      <c r="C32" t="s">
        <v>9</v>
      </c>
      <c r="D32">
        <v>0.24</v>
      </c>
    </row>
    <row r="33" spans="1:4" x14ac:dyDescent="0.2">
      <c r="A33" s="5">
        <v>0.28999999999999998</v>
      </c>
      <c r="B33" s="3" t="s">
        <v>8</v>
      </c>
      <c r="C33" t="s">
        <v>9</v>
      </c>
      <c r="D33">
        <v>0.24</v>
      </c>
    </row>
    <row r="34" spans="1:4" x14ac:dyDescent="0.2">
      <c r="A34" s="5">
        <v>0.3</v>
      </c>
      <c r="B34" s="3" t="s">
        <v>8</v>
      </c>
      <c r="C34" t="s">
        <v>9</v>
      </c>
      <c r="D34">
        <v>0.24</v>
      </c>
    </row>
    <row r="35" spans="1:4" x14ac:dyDescent="0.2">
      <c r="A35" s="6">
        <v>0.30000000000100002</v>
      </c>
      <c r="B35" s="7" t="s">
        <v>10</v>
      </c>
      <c r="C35" s="4" t="s">
        <v>11</v>
      </c>
      <c r="D35" s="4">
        <v>0.38</v>
      </c>
    </row>
    <row r="36" spans="1:4" x14ac:dyDescent="0.2">
      <c r="A36" s="5">
        <v>0.31</v>
      </c>
      <c r="B36" s="3" t="s">
        <v>10</v>
      </c>
      <c r="C36" t="s">
        <v>11</v>
      </c>
      <c r="D36">
        <v>0.38</v>
      </c>
    </row>
    <row r="37" spans="1:4" x14ac:dyDescent="0.2">
      <c r="A37" s="5">
        <v>0.32</v>
      </c>
      <c r="B37" s="3" t="s">
        <v>10</v>
      </c>
      <c r="C37" t="s">
        <v>11</v>
      </c>
      <c r="D37">
        <v>0.38</v>
      </c>
    </row>
    <row r="38" spans="1:4" x14ac:dyDescent="0.2">
      <c r="A38" s="5">
        <v>0.33</v>
      </c>
      <c r="B38" s="3" t="s">
        <v>10</v>
      </c>
      <c r="C38" t="s">
        <v>11</v>
      </c>
      <c r="D38">
        <v>0.38</v>
      </c>
    </row>
    <row r="39" spans="1:4" x14ac:dyDescent="0.2">
      <c r="A39" s="5">
        <v>0.34</v>
      </c>
      <c r="B39" s="3" t="s">
        <v>10</v>
      </c>
      <c r="C39" t="s">
        <v>11</v>
      </c>
      <c r="D39">
        <v>0.38</v>
      </c>
    </row>
    <row r="40" spans="1:4" x14ac:dyDescent="0.2">
      <c r="A40" s="5">
        <v>0.35</v>
      </c>
      <c r="B40" s="3" t="s">
        <v>10</v>
      </c>
      <c r="C40" t="s">
        <v>11</v>
      </c>
      <c r="D40">
        <v>0.38</v>
      </c>
    </row>
    <row r="41" spans="1:4" x14ac:dyDescent="0.2">
      <c r="A41" s="5">
        <v>0.36</v>
      </c>
      <c r="B41" s="3" t="s">
        <v>10</v>
      </c>
      <c r="C41" t="s">
        <v>11</v>
      </c>
      <c r="D41">
        <v>0.38</v>
      </c>
    </row>
    <row r="42" spans="1:4" x14ac:dyDescent="0.2">
      <c r="A42" s="5">
        <v>0.37</v>
      </c>
      <c r="B42" s="3" t="s">
        <v>10</v>
      </c>
      <c r="C42" t="s">
        <v>11</v>
      </c>
      <c r="D42">
        <v>0.38</v>
      </c>
    </row>
    <row r="43" spans="1:4" x14ac:dyDescent="0.2">
      <c r="A43" s="5">
        <v>0.38</v>
      </c>
      <c r="B43" s="3" t="s">
        <v>10</v>
      </c>
      <c r="C43" t="s">
        <v>11</v>
      </c>
      <c r="D43">
        <v>0.38</v>
      </c>
    </row>
    <row r="44" spans="1:4" x14ac:dyDescent="0.2">
      <c r="A44" s="5">
        <v>0.39</v>
      </c>
      <c r="B44" s="3" t="s">
        <v>10</v>
      </c>
      <c r="C44" t="s">
        <v>11</v>
      </c>
      <c r="D44">
        <v>0.38</v>
      </c>
    </row>
    <row r="45" spans="1:4" x14ac:dyDescent="0.2">
      <c r="A45" s="5">
        <v>0.4</v>
      </c>
      <c r="B45" s="3" t="s">
        <v>10</v>
      </c>
      <c r="C45" t="s">
        <v>11</v>
      </c>
      <c r="D45">
        <v>0.38</v>
      </c>
    </row>
    <row r="46" spans="1:4" x14ac:dyDescent="0.2">
      <c r="A46" s="5">
        <v>0.41</v>
      </c>
      <c r="B46" s="3" t="s">
        <v>10</v>
      </c>
      <c r="C46" t="s">
        <v>11</v>
      </c>
      <c r="D46">
        <v>0.38</v>
      </c>
    </row>
    <row r="47" spans="1:4" x14ac:dyDescent="0.2">
      <c r="A47" s="5">
        <v>0.42</v>
      </c>
      <c r="B47" s="3" t="s">
        <v>10</v>
      </c>
      <c r="C47" t="s">
        <v>11</v>
      </c>
      <c r="D47">
        <v>0.38</v>
      </c>
    </row>
    <row r="48" spans="1:4" x14ac:dyDescent="0.2">
      <c r="A48" s="5">
        <v>0.43</v>
      </c>
      <c r="B48" s="3" t="s">
        <v>10</v>
      </c>
      <c r="C48" t="s">
        <v>11</v>
      </c>
      <c r="D48">
        <v>0.38</v>
      </c>
    </row>
    <row r="49" spans="1:4" x14ac:dyDescent="0.2">
      <c r="A49" s="5">
        <v>0.44</v>
      </c>
      <c r="B49" s="3" t="s">
        <v>10</v>
      </c>
      <c r="C49" t="s">
        <v>11</v>
      </c>
      <c r="D49">
        <v>0.38</v>
      </c>
    </row>
    <row r="50" spans="1:4" x14ac:dyDescent="0.2">
      <c r="A50" s="5">
        <v>0.45</v>
      </c>
      <c r="B50" s="3" t="s">
        <v>10</v>
      </c>
      <c r="C50" t="s">
        <v>11</v>
      </c>
      <c r="D50">
        <v>0.38</v>
      </c>
    </row>
    <row r="51" spans="1:4" x14ac:dyDescent="0.2">
      <c r="A51" s="5">
        <v>0.46</v>
      </c>
      <c r="B51" s="3" t="s">
        <v>10</v>
      </c>
      <c r="C51" t="s">
        <v>11</v>
      </c>
      <c r="D51">
        <v>0.38</v>
      </c>
    </row>
    <row r="52" spans="1:4" x14ac:dyDescent="0.2">
      <c r="A52" s="6">
        <v>0.460000000001</v>
      </c>
      <c r="B52" s="7" t="s">
        <v>12</v>
      </c>
      <c r="C52" s="4" t="s">
        <v>13</v>
      </c>
      <c r="D52" s="4">
        <v>0.57999999999999996</v>
      </c>
    </row>
    <row r="53" spans="1:4" x14ac:dyDescent="0.2">
      <c r="A53" s="5">
        <v>0.47</v>
      </c>
      <c r="B53" s="3" t="s">
        <v>12</v>
      </c>
      <c r="C53" t="s">
        <v>13</v>
      </c>
      <c r="D53">
        <v>0.57999999999999996</v>
      </c>
    </row>
    <row r="54" spans="1:4" x14ac:dyDescent="0.2">
      <c r="A54" s="5">
        <v>0.48</v>
      </c>
      <c r="B54" s="3" t="s">
        <v>12</v>
      </c>
      <c r="C54" t="s">
        <v>13</v>
      </c>
      <c r="D54">
        <v>0.57999999999999996</v>
      </c>
    </row>
    <row r="55" spans="1:4" x14ac:dyDescent="0.2">
      <c r="A55" s="5">
        <v>0.49</v>
      </c>
      <c r="B55" s="3" t="s">
        <v>12</v>
      </c>
      <c r="C55" t="s">
        <v>13</v>
      </c>
      <c r="D55">
        <v>0.57999999999999996</v>
      </c>
    </row>
    <row r="56" spans="1:4" x14ac:dyDescent="0.2">
      <c r="A56" s="5">
        <v>0.5</v>
      </c>
      <c r="B56" s="3" t="s">
        <v>12</v>
      </c>
      <c r="C56" t="s">
        <v>13</v>
      </c>
      <c r="D56">
        <v>0.57999999999999996</v>
      </c>
    </row>
    <row r="57" spans="1:4" x14ac:dyDescent="0.2">
      <c r="A57" s="5">
        <v>0.51</v>
      </c>
      <c r="B57" s="3" t="s">
        <v>12</v>
      </c>
      <c r="C57" t="s">
        <v>13</v>
      </c>
      <c r="D57">
        <v>0.57999999999999996</v>
      </c>
    </row>
    <row r="58" spans="1:4" x14ac:dyDescent="0.2">
      <c r="A58" s="5">
        <v>0.52</v>
      </c>
      <c r="B58" s="3" t="s">
        <v>12</v>
      </c>
      <c r="C58" t="s">
        <v>13</v>
      </c>
      <c r="D58">
        <v>0.57999999999999996</v>
      </c>
    </row>
    <row r="59" spans="1:4" x14ac:dyDescent="0.2">
      <c r="A59" s="5">
        <v>0.53</v>
      </c>
      <c r="B59" s="3" t="s">
        <v>12</v>
      </c>
      <c r="C59" t="s">
        <v>13</v>
      </c>
      <c r="D59">
        <v>0.57999999999999996</v>
      </c>
    </row>
    <row r="60" spans="1:4" x14ac:dyDescent="0.2">
      <c r="A60" s="5">
        <v>0.54</v>
      </c>
      <c r="B60" s="3" t="s">
        <v>12</v>
      </c>
      <c r="C60" t="s">
        <v>13</v>
      </c>
      <c r="D60">
        <v>0.57999999999999996</v>
      </c>
    </row>
    <row r="61" spans="1:4" x14ac:dyDescent="0.2">
      <c r="A61" s="5">
        <v>0.55000000000000004</v>
      </c>
      <c r="B61" s="3" t="s">
        <v>12</v>
      </c>
      <c r="C61" t="s">
        <v>13</v>
      </c>
      <c r="D61">
        <v>0.57999999999999996</v>
      </c>
    </row>
    <row r="62" spans="1:4" x14ac:dyDescent="0.2">
      <c r="A62" s="5">
        <v>0.56000000000000005</v>
      </c>
      <c r="B62" s="3" t="s">
        <v>12</v>
      </c>
      <c r="C62" t="s">
        <v>13</v>
      </c>
      <c r="D62">
        <v>0.57999999999999996</v>
      </c>
    </row>
    <row r="63" spans="1:4" x14ac:dyDescent="0.2">
      <c r="A63" s="5">
        <v>0.56999999999999995</v>
      </c>
      <c r="B63" s="3" t="s">
        <v>12</v>
      </c>
      <c r="C63" t="s">
        <v>13</v>
      </c>
      <c r="D63">
        <v>0.57999999999999996</v>
      </c>
    </row>
    <row r="64" spans="1:4" x14ac:dyDescent="0.2">
      <c r="A64" s="5">
        <v>0.57999999999999996</v>
      </c>
      <c r="B64" s="3" t="s">
        <v>12</v>
      </c>
      <c r="C64" t="s">
        <v>13</v>
      </c>
      <c r="D64">
        <v>0.57999999999999996</v>
      </c>
    </row>
    <row r="65" spans="1:4" x14ac:dyDescent="0.2">
      <c r="A65" s="5">
        <v>0.59</v>
      </c>
      <c r="B65" s="3" t="s">
        <v>12</v>
      </c>
      <c r="C65" t="s">
        <v>13</v>
      </c>
      <c r="D65">
        <v>0.57999999999999996</v>
      </c>
    </row>
    <row r="66" spans="1:4" x14ac:dyDescent="0.2">
      <c r="A66" s="5">
        <v>0.6</v>
      </c>
      <c r="B66" s="3" t="s">
        <v>12</v>
      </c>
      <c r="C66" t="s">
        <v>13</v>
      </c>
      <c r="D66">
        <v>0.57999999999999996</v>
      </c>
    </row>
    <row r="67" spans="1:4" x14ac:dyDescent="0.2">
      <c r="A67" s="5">
        <v>0.61</v>
      </c>
      <c r="B67" s="3" t="s">
        <v>12</v>
      </c>
      <c r="C67" t="s">
        <v>13</v>
      </c>
      <c r="D67">
        <v>0.57999999999999996</v>
      </c>
    </row>
    <row r="68" spans="1:4" x14ac:dyDescent="0.2">
      <c r="A68" s="5">
        <v>0.62</v>
      </c>
      <c r="B68" s="3" t="s">
        <v>12</v>
      </c>
      <c r="C68" t="s">
        <v>13</v>
      </c>
      <c r="D68">
        <v>0.57999999999999996</v>
      </c>
    </row>
    <row r="69" spans="1:4" x14ac:dyDescent="0.2">
      <c r="A69" s="5">
        <v>0.63</v>
      </c>
      <c r="B69" s="3" t="s">
        <v>12</v>
      </c>
      <c r="C69" t="s">
        <v>13</v>
      </c>
      <c r="D69">
        <v>0.57999999999999996</v>
      </c>
    </row>
    <row r="70" spans="1:4" x14ac:dyDescent="0.2">
      <c r="A70" s="5">
        <v>0.64</v>
      </c>
      <c r="B70" s="3" t="s">
        <v>12</v>
      </c>
      <c r="C70" t="s">
        <v>13</v>
      </c>
      <c r="D70">
        <v>0.57999999999999996</v>
      </c>
    </row>
    <row r="71" spans="1:4" x14ac:dyDescent="0.2">
      <c r="A71" s="5">
        <v>0.65</v>
      </c>
      <c r="B71" s="3" t="s">
        <v>12</v>
      </c>
      <c r="C71" t="s">
        <v>13</v>
      </c>
      <c r="D71">
        <v>0.57999999999999996</v>
      </c>
    </row>
    <row r="72" spans="1:4" x14ac:dyDescent="0.2">
      <c r="A72" s="5">
        <v>0.66</v>
      </c>
      <c r="B72" s="3" t="s">
        <v>12</v>
      </c>
      <c r="C72" t="s">
        <v>13</v>
      </c>
      <c r="D72">
        <v>0.57999999999999996</v>
      </c>
    </row>
    <row r="73" spans="1:4" x14ac:dyDescent="0.2">
      <c r="A73" s="5">
        <v>0.67</v>
      </c>
      <c r="B73" s="3" t="s">
        <v>12</v>
      </c>
      <c r="C73" t="s">
        <v>13</v>
      </c>
      <c r="D73">
        <v>0.57999999999999996</v>
      </c>
    </row>
    <row r="74" spans="1:4" x14ac:dyDescent="0.2">
      <c r="A74" s="5">
        <v>0.68</v>
      </c>
      <c r="B74" s="3" t="s">
        <v>12</v>
      </c>
      <c r="C74" t="s">
        <v>13</v>
      </c>
      <c r="D74">
        <v>0.57999999999999996</v>
      </c>
    </row>
    <row r="75" spans="1:4" x14ac:dyDescent="0.2">
      <c r="A75" s="5">
        <v>0.69</v>
      </c>
      <c r="B75" s="3" t="s">
        <v>12</v>
      </c>
      <c r="C75" t="s">
        <v>13</v>
      </c>
      <c r="D75">
        <v>0.57999999999999996</v>
      </c>
    </row>
    <row r="76" spans="1:4" x14ac:dyDescent="0.2">
      <c r="A76" s="5">
        <v>0.7</v>
      </c>
      <c r="B76" s="3" t="s">
        <v>12</v>
      </c>
      <c r="C76" t="s">
        <v>13</v>
      </c>
      <c r="D76">
        <v>0.57999999999999996</v>
      </c>
    </row>
    <row r="77" spans="1:4" x14ac:dyDescent="0.2">
      <c r="A77" s="6">
        <v>0.70000000000100004</v>
      </c>
      <c r="B77" s="7" t="s">
        <v>14</v>
      </c>
      <c r="C77" s="4" t="s">
        <v>15</v>
      </c>
      <c r="D77" s="4">
        <v>0.85</v>
      </c>
    </row>
    <row r="78" spans="1:4" x14ac:dyDescent="0.2">
      <c r="A78" s="5">
        <v>0.71</v>
      </c>
      <c r="B78" s="3" t="s">
        <v>14</v>
      </c>
      <c r="C78" t="s">
        <v>15</v>
      </c>
      <c r="D78">
        <v>0.85</v>
      </c>
    </row>
    <row r="79" spans="1:4" x14ac:dyDescent="0.2">
      <c r="A79" s="5">
        <v>0.72</v>
      </c>
      <c r="B79" s="3" t="s">
        <v>14</v>
      </c>
      <c r="C79" t="s">
        <v>15</v>
      </c>
      <c r="D79">
        <v>0.85</v>
      </c>
    </row>
    <row r="80" spans="1:4" x14ac:dyDescent="0.2">
      <c r="A80" s="5">
        <v>0.73</v>
      </c>
      <c r="B80" s="3" t="s">
        <v>14</v>
      </c>
      <c r="C80" t="s">
        <v>15</v>
      </c>
      <c r="D80">
        <v>0.85</v>
      </c>
    </row>
    <row r="81" spans="1:4" x14ac:dyDescent="0.2">
      <c r="A81" s="5">
        <v>0.74</v>
      </c>
      <c r="B81" s="3" t="s">
        <v>14</v>
      </c>
      <c r="C81" t="s">
        <v>15</v>
      </c>
      <c r="D81">
        <v>0.85</v>
      </c>
    </row>
    <row r="82" spans="1:4" x14ac:dyDescent="0.2">
      <c r="A82" s="5">
        <v>0.75</v>
      </c>
      <c r="B82" s="3" t="s">
        <v>14</v>
      </c>
      <c r="C82" t="s">
        <v>15</v>
      </c>
      <c r="D82">
        <v>0.85</v>
      </c>
    </row>
    <row r="83" spans="1:4" x14ac:dyDescent="0.2">
      <c r="A83" s="5">
        <v>0.76</v>
      </c>
      <c r="B83" s="3" t="s">
        <v>14</v>
      </c>
      <c r="C83" t="s">
        <v>15</v>
      </c>
      <c r="D83">
        <v>0.85</v>
      </c>
    </row>
    <row r="84" spans="1:4" x14ac:dyDescent="0.2">
      <c r="A84" s="5">
        <v>0.77</v>
      </c>
      <c r="B84" s="3" t="s">
        <v>14</v>
      </c>
      <c r="C84" t="s">
        <v>15</v>
      </c>
      <c r="D84">
        <v>0.85</v>
      </c>
    </row>
    <row r="85" spans="1:4" x14ac:dyDescent="0.2">
      <c r="A85" s="5">
        <v>0.78</v>
      </c>
      <c r="B85" s="3" t="s">
        <v>14</v>
      </c>
      <c r="C85" t="s">
        <v>15</v>
      </c>
      <c r="D85">
        <v>0.85</v>
      </c>
    </row>
    <row r="86" spans="1:4" x14ac:dyDescent="0.2">
      <c r="A86" s="5">
        <v>0.79</v>
      </c>
      <c r="B86" s="3" t="s">
        <v>14</v>
      </c>
      <c r="C86" t="s">
        <v>15</v>
      </c>
      <c r="D86">
        <v>0.85</v>
      </c>
    </row>
    <row r="87" spans="1:4" x14ac:dyDescent="0.2">
      <c r="A87" s="5">
        <v>0.8</v>
      </c>
      <c r="B87" s="3" t="s">
        <v>14</v>
      </c>
      <c r="C87" t="s">
        <v>15</v>
      </c>
      <c r="D87">
        <v>0.85</v>
      </c>
    </row>
    <row r="88" spans="1:4" x14ac:dyDescent="0.2">
      <c r="A88" s="5">
        <v>0.81</v>
      </c>
      <c r="B88" s="3" t="s">
        <v>14</v>
      </c>
      <c r="C88" t="s">
        <v>15</v>
      </c>
      <c r="D88">
        <v>0.85</v>
      </c>
    </row>
    <row r="89" spans="1:4" x14ac:dyDescent="0.2">
      <c r="A89" s="5">
        <v>0.82</v>
      </c>
      <c r="B89" s="3" t="s">
        <v>14</v>
      </c>
      <c r="C89" t="s">
        <v>15</v>
      </c>
      <c r="D89">
        <v>0.85</v>
      </c>
    </row>
    <row r="90" spans="1:4" x14ac:dyDescent="0.2">
      <c r="A90" s="5">
        <v>0.83</v>
      </c>
      <c r="B90" s="3" t="s">
        <v>14</v>
      </c>
      <c r="C90" t="s">
        <v>15</v>
      </c>
      <c r="D90">
        <v>0.85</v>
      </c>
    </row>
    <row r="91" spans="1:4" x14ac:dyDescent="0.2">
      <c r="A91" s="5">
        <v>0.84</v>
      </c>
      <c r="B91" s="3" t="s">
        <v>14</v>
      </c>
      <c r="C91" t="s">
        <v>15</v>
      </c>
      <c r="D91">
        <v>0.85</v>
      </c>
    </row>
    <row r="92" spans="1:4" x14ac:dyDescent="0.2">
      <c r="A92" s="5">
        <v>0.85</v>
      </c>
      <c r="B92" s="3" t="s">
        <v>14</v>
      </c>
      <c r="C92" t="s">
        <v>15</v>
      </c>
      <c r="D92">
        <v>0.85</v>
      </c>
    </row>
    <row r="93" spans="1:4" x14ac:dyDescent="0.2">
      <c r="A93" s="5">
        <v>0.86</v>
      </c>
      <c r="B93" s="3" t="s">
        <v>14</v>
      </c>
      <c r="C93" t="s">
        <v>15</v>
      </c>
      <c r="D93">
        <v>0.85</v>
      </c>
    </row>
    <row r="94" spans="1:4" x14ac:dyDescent="0.2">
      <c r="A94" s="5">
        <v>0.87</v>
      </c>
      <c r="B94" s="3" t="s">
        <v>14</v>
      </c>
      <c r="C94" t="s">
        <v>15</v>
      </c>
      <c r="D94">
        <v>0.85</v>
      </c>
    </row>
    <row r="95" spans="1:4" x14ac:dyDescent="0.2">
      <c r="A95" s="5">
        <v>0.88</v>
      </c>
      <c r="B95" s="3" t="s">
        <v>14</v>
      </c>
      <c r="C95" t="s">
        <v>15</v>
      </c>
      <c r="D95">
        <v>0.85</v>
      </c>
    </row>
    <row r="96" spans="1:4" x14ac:dyDescent="0.2">
      <c r="A96" s="5">
        <v>0.89</v>
      </c>
      <c r="B96" s="3" t="s">
        <v>14</v>
      </c>
      <c r="C96" t="s">
        <v>15</v>
      </c>
      <c r="D96">
        <v>0.85</v>
      </c>
    </row>
    <row r="97" spans="1:4" x14ac:dyDescent="0.2">
      <c r="A97" s="5">
        <v>0.9</v>
      </c>
      <c r="B97" s="3" t="s">
        <v>14</v>
      </c>
      <c r="C97" t="s">
        <v>15</v>
      </c>
      <c r="D97">
        <v>0.85</v>
      </c>
    </row>
    <row r="98" spans="1:4" x14ac:dyDescent="0.2">
      <c r="A98" s="5">
        <v>0.91</v>
      </c>
      <c r="B98" s="3" t="s">
        <v>14</v>
      </c>
      <c r="C98" t="s">
        <v>15</v>
      </c>
      <c r="D98">
        <v>0.85</v>
      </c>
    </row>
    <row r="99" spans="1:4" x14ac:dyDescent="0.2">
      <c r="A99" s="5">
        <v>0.92</v>
      </c>
      <c r="B99" s="3" t="s">
        <v>14</v>
      </c>
      <c r="C99" t="s">
        <v>15</v>
      </c>
      <c r="D99">
        <v>0.85</v>
      </c>
    </row>
    <row r="100" spans="1:4" x14ac:dyDescent="0.2">
      <c r="A100" s="5">
        <v>0.93</v>
      </c>
      <c r="B100" s="3" t="s">
        <v>14</v>
      </c>
      <c r="C100" t="s">
        <v>15</v>
      </c>
      <c r="D100">
        <v>0.85</v>
      </c>
    </row>
    <row r="101" spans="1:4" x14ac:dyDescent="0.2">
      <c r="A101" s="5">
        <v>0.94</v>
      </c>
      <c r="B101" s="3" t="s">
        <v>14</v>
      </c>
      <c r="C101" t="s">
        <v>15</v>
      </c>
      <c r="D101">
        <v>0.85</v>
      </c>
    </row>
    <row r="102" spans="1:4" x14ac:dyDescent="0.2">
      <c r="A102" s="5">
        <v>0.95</v>
      </c>
      <c r="B102" s="3" t="s">
        <v>14</v>
      </c>
      <c r="C102" t="s">
        <v>15</v>
      </c>
      <c r="D102">
        <v>0.85</v>
      </c>
    </row>
    <row r="103" spans="1:4" x14ac:dyDescent="0.2">
      <c r="A103" s="5">
        <v>0.96</v>
      </c>
      <c r="B103" s="3" t="s">
        <v>14</v>
      </c>
      <c r="C103" t="s">
        <v>15</v>
      </c>
      <c r="D103">
        <v>0.85</v>
      </c>
    </row>
    <row r="104" spans="1:4" x14ac:dyDescent="0.2">
      <c r="A104" s="5">
        <v>0.97</v>
      </c>
      <c r="B104" s="3" t="s">
        <v>14</v>
      </c>
      <c r="C104" t="s">
        <v>15</v>
      </c>
      <c r="D104">
        <v>0.85</v>
      </c>
    </row>
    <row r="105" spans="1:4" x14ac:dyDescent="0.2">
      <c r="A105" s="5">
        <v>0.98</v>
      </c>
      <c r="B105" s="3" t="s">
        <v>14</v>
      </c>
      <c r="C105" t="s">
        <v>15</v>
      </c>
      <c r="D105">
        <v>0.85</v>
      </c>
    </row>
    <row r="106" spans="1:4" x14ac:dyDescent="0.2">
      <c r="A106" s="5">
        <v>0.99</v>
      </c>
      <c r="B106" s="3" t="s">
        <v>14</v>
      </c>
      <c r="C106" t="s">
        <v>15</v>
      </c>
      <c r="D106">
        <v>0.85</v>
      </c>
    </row>
    <row r="107" spans="1:4" x14ac:dyDescent="0.2">
      <c r="A107" s="5">
        <v>1</v>
      </c>
      <c r="B107" s="3" t="s">
        <v>14</v>
      </c>
      <c r="C107" t="s">
        <v>15</v>
      </c>
      <c r="D107">
        <v>0.85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Berechnungs-Tool</vt:lpstr>
      <vt:lpstr>Abrechnungsbescheid</vt:lpstr>
      <vt:lpstr>Tabelle3</vt:lpstr>
      <vt:lpstr>Tabelle4</vt:lpstr>
      <vt:lpstr>mGAB+Stufe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Wittmann - Stadt Viechtach</dc:creator>
  <cp:lastModifiedBy>Matthias</cp:lastModifiedBy>
  <dcterms:created xsi:type="dcterms:W3CDTF">2021-07-16T19:19:08Z</dcterms:created>
  <dcterms:modified xsi:type="dcterms:W3CDTF">2024-07-13T12:03:17Z</dcterms:modified>
</cp:coreProperties>
</file>