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thias\Desktop\"/>
    </mc:Choice>
  </mc:AlternateContent>
  <workbookProtection workbookAlgorithmName="SHA-512" workbookHashValue="jZpWOGtNYSan6Be4wDTOfWCDWk9QW6Vx+hl0ZM9XBAPJX1dHUW83jc6YKnPnLjrYIFdcH57hIBxuczgh4r9Seg==" workbookSaltValue="tuDWwTjDcSn6Fno1Ra4Ylw==" workbookSpinCount="100000" lockStructure="1"/>
  <bookViews>
    <workbookView xWindow="0" yWindow="0" windowWidth="28800" windowHeight="120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B41" i="1" l="1"/>
  <c r="B39" i="1"/>
  <c r="C37" i="1" l="1"/>
  <c r="C39" i="1" s="1"/>
  <c r="D37" i="1"/>
  <c r="D39" i="1" s="1"/>
  <c r="B40" i="1" l="1"/>
  <c r="B42" i="1" s="1"/>
  <c r="D29" i="1" l="1"/>
  <c r="D17" i="1"/>
  <c r="D16" i="1"/>
  <c r="D18" i="1" l="1"/>
  <c r="D23" i="1" s="1"/>
  <c r="D25" i="1" s="1"/>
  <c r="D26" i="1" s="1"/>
  <c r="D28" i="1" s="1"/>
  <c r="D30" i="1" s="1"/>
  <c r="D44" i="1" s="1"/>
</calcChain>
</file>

<file path=xl/sharedStrings.xml><?xml version="1.0" encoding="utf-8"?>
<sst xmlns="http://schemas.openxmlformats.org/spreadsheetml/2006/main" count="43" uniqueCount="40">
  <si>
    <t>Fläche</t>
  </si>
  <si>
    <t>x Äquivalenzzahl</t>
  </si>
  <si>
    <t>x Grundsteuermesszahl</t>
  </si>
  <si>
    <t>x gemeindlicher Hebesatz</t>
  </si>
  <si>
    <t>Grund und Boden</t>
  </si>
  <si>
    <t>Wohnhaus</t>
  </si>
  <si>
    <t>bisherige Berechnung der Grundsteuer B - bis 31.12.2024</t>
  </si>
  <si>
    <t>neue Berechnung der Grundsteuer B - ab 01.01.2025</t>
  </si>
  <si>
    <t>Vorbemerkung:</t>
  </si>
  <si>
    <t>Berechnung des Einheitswertes</t>
  </si>
  <si>
    <t>Jahresrohmiete insgesamt</t>
  </si>
  <si>
    <t>Ermittlung des Grundstückswertes</t>
  </si>
  <si>
    <t>Baujahr</t>
  </si>
  <si>
    <t>Bauausführung A (vgl. Anlage 7 Abschn. A BewG), Gemeindegrößenklasse bis 2.000 Einwohner</t>
  </si>
  <si>
    <t>Vervielvältiger nach Anlage 7 BewG 13,0</t>
  </si>
  <si>
    <t>4.333 DM x 13,0 ergibt Grundstückswert</t>
  </si>
  <si>
    <t>(davon Bodenwertanteil 4.809 DM, Gebäudewertanteil 51.520 DM)</t>
  </si>
  <si>
    <t>abgerundeter Wert</t>
  </si>
  <si>
    <t>x Steuermesszahl 2,6 v.T. (Einfamilienhäuser zwischen 2,6 ‰ und 3,5 ‰ (die ist abhängig vom Einheitswert)</t>
  </si>
  <si>
    <t>Veränderung durch neue Grundsteuer</t>
  </si>
  <si>
    <t>Hebesatz der Stadt Viechtach bis 31.12.2024</t>
  </si>
  <si>
    <t>Hebesatz der Stadt Viechtach ab 01.01.2025</t>
  </si>
  <si>
    <t>2,6 ‰</t>
  </si>
  <si>
    <t>Gebäude</t>
  </si>
  <si>
    <t>Nutzung zu anderen Zwecken</t>
  </si>
  <si>
    <t>Einheitswert in € gemäß Einheitswertbescheid des Finanzamtes Zwiesel aus dem Jahr 2014</t>
  </si>
  <si>
    <t>= zu zahlende Grundsteuer (Grundsteuerbescheid der Stadt Viechtach aus dem Jahr 2021)</t>
  </si>
  <si>
    <t>= Grundsteuermessbetraggemäß Grundsteuermessbescheid des Finanzamtes Zwiesel aus dem Jahr 2022</t>
  </si>
  <si>
    <t>= Äquivalenzbetrag gemäß Bescheid des Finanzamtes Zwiesel aus dem Jahr 2022</t>
  </si>
  <si>
    <t>Finanzamt</t>
  </si>
  <si>
    <t>Stadt</t>
  </si>
  <si>
    <t>= Grundsteuermessbeträge für Grund und Boden und für die Gebäude</t>
  </si>
  <si>
    <t>= zu zahlende Grundsteuer (neuer Grundsteuerbescheid der Stadt Viechtach)</t>
  </si>
  <si>
    <t>Jahresrohmiete für Wohnungen, Wohnräume, Nebenräume (nicht grundsteuerbegünstigt, Schönheitsreparaturen</t>
  </si>
  <si>
    <t xml:space="preserve">trägt der Vermieter) dazu 169 m² zu 1,90 x 12 ergibt      </t>
  </si>
  <si>
    <t>Berechnungsbeispiel:</t>
  </si>
  <si>
    <t>Einfamilienhaus mit Doppelgarage, Baujahr 2012, Grundstücksgröße: 1.062 m², Wohnfläche: 169 m², Nutzfläche: 30 m²</t>
  </si>
  <si>
    <t>= Grundsteuermessbetrag gemäß Grundsteuermessbescheid des Finanzamtes Zwiesel aus dem Jahr 2014</t>
  </si>
  <si>
    <r>
      <rPr>
        <sz val="14"/>
        <color theme="1"/>
        <rFont val="Wingdings"/>
        <charset val="2"/>
      </rPr>
      <t>F</t>
    </r>
    <r>
      <rPr>
        <sz val="16.100000000000001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es kann nur das gelb markierte Feld bearbeitet werden!</t>
    </r>
  </si>
  <si>
    <t>© Stadtkämmerei, Stand 22.08.2024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</si>
</sst>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164" formatCode="_-* #,##0\ [$m²]_-;\-* #,##0\ [$m²]_-;_-* &quot;-&quot;??\ [$m²]_-;_-@_-"/>
    <numFmt numFmtId="165" formatCode="_-* #,##0.00\ [$€/m²]_-;\-* #,##0.00\ [$€/m²]_-;_-* &quot;-&quot;??\ [$€/m²]_-;_-@_-"/>
    <numFmt numFmtId="166" formatCode="_-* #,##0\ &quot;€&quot;_-;\-* #,##0\ &quot;€&quot;_-;_-* &quot;-&quot;??\ &quot;€&quot;_-;_-@_-"/>
    <numFmt numFmtId="167" formatCode="_-* #,##0.00\ [$DM]_-;\-* #,##0.00\ [$DM]_-;_-* &quot;-&quot;??\ [$DM]_-;_-@_-"/>
    <numFmt numFmtId="168" formatCode="_-* #,##0\ [$DM]_-;\-* #,##0\ [$DM]_-;_-* &quot;-&quot;??\ [$DM]_-;_-@_-"/>
    <numFmt numFmtId="169" formatCode="0_ ;\-0\ 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22"/>
      <color theme="1"/>
      <name val="Arial"/>
      <family val="2"/>
    </font>
    <font>
      <sz val="14"/>
      <color theme="1"/>
      <name val="Wingdings"/>
      <charset val="2"/>
    </font>
    <font>
      <sz val="16.10000000000000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D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2" borderId="0" xfId="0" applyFill="1"/>
    <xf numFmtId="44" fontId="0" fillId="0" borderId="0" xfId="0" applyNumberFormat="1"/>
    <xf numFmtId="49" fontId="5" fillId="3" borderId="4" xfId="0" applyNumberFormat="1" applyFont="1" applyFill="1" applyBorder="1"/>
    <xf numFmtId="0" fontId="5" fillId="3" borderId="13" xfId="0" applyFont="1" applyFill="1" applyBorder="1"/>
    <xf numFmtId="0" fontId="0" fillId="3" borderId="13" xfId="0" applyFill="1" applyBorder="1"/>
    <xf numFmtId="9" fontId="5" fillId="3" borderId="13" xfId="0" applyNumberFormat="1" applyFont="1" applyFill="1" applyBorder="1"/>
    <xf numFmtId="0" fontId="0" fillId="3" borderId="5" xfId="0" applyFill="1" applyBorder="1"/>
    <xf numFmtId="49" fontId="5" fillId="4" borderId="4" xfId="0" applyNumberFormat="1" applyFont="1" applyFill="1" applyBorder="1"/>
    <xf numFmtId="0" fontId="5" fillId="4" borderId="13" xfId="0" applyFont="1" applyFill="1" applyBorder="1"/>
    <xf numFmtId="0" fontId="0" fillId="4" borderId="13" xfId="0" applyFill="1" applyBorder="1"/>
    <xf numFmtId="0" fontId="0" fillId="4" borderId="5" xfId="0" applyFill="1" applyBorder="1"/>
    <xf numFmtId="0" fontId="4" fillId="4" borderId="13" xfId="0" applyFont="1" applyFill="1" applyBorder="1"/>
    <xf numFmtId="44" fontId="5" fillId="4" borderId="13" xfId="0" applyNumberFormat="1" applyFont="1" applyFill="1" applyBorder="1"/>
    <xf numFmtId="0" fontId="0" fillId="5" borderId="13" xfId="0" applyFill="1" applyBorder="1"/>
    <xf numFmtId="9" fontId="0" fillId="5" borderId="5" xfId="0" applyNumberFormat="1" applyFill="1" applyBorder="1"/>
    <xf numFmtId="0" fontId="0" fillId="5" borderId="2" xfId="0" applyFill="1" applyBorder="1"/>
    <xf numFmtId="44" fontId="2" fillId="5" borderId="2" xfId="1" applyFont="1" applyFill="1" applyBorder="1"/>
    <xf numFmtId="49" fontId="0" fillId="5" borderId="1" xfId="0" applyNumberFormat="1" applyFill="1" applyBorder="1"/>
    <xf numFmtId="49" fontId="2" fillId="5" borderId="1" xfId="0" applyNumberFormat="1" applyFont="1" applyFill="1" applyBorder="1"/>
    <xf numFmtId="49" fontId="0" fillId="6" borderId="3" xfId="0" applyNumberFormat="1" applyFill="1" applyBorder="1"/>
    <xf numFmtId="0" fontId="2" fillId="6" borderId="3" xfId="0" applyFont="1" applyFill="1" applyBorder="1" applyAlignment="1">
      <alignment horizontal="center" wrapText="1"/>
    </xf>
    <xf numFmtId="49" fontId="0" fillId="6" borderId="1" xfId="0" applyNumberFormat="1" applyFill="1" applyBorder="1"/>
    <xf numFmtId="0" fontId="2" fillId="6" borderId="1" xfId="0" applyFont="1" applyFill="1" applyBorder="1" applyAlignment="1">
      <alignment horizontal="center" wrapText="1"/>
    </xf>
    <xf numFmtId="164" fontId="0" fillId="6" borderId="1" xfId="1" applyNumberFormat="1" applyFont="1" applyFill="1" applyBorder="1"/>
    <xf numFmtId="165" fontId="0" fillId="6" borderId="1" xfId="1" applyNumberFormat="1" applyFont="1" applyFill="1" applyBorder="1"/>
    <xf numFmtId="49" fontId="2" fillId="6" borderId="1" xfId="0" applyNumberFormat="1" applyFont="1" applyFill="1" applyBorder="1"/>
    <xf numFmtId="44" fontId="0" fillId="6" borderId="1" xfId="1" applyNumberFormat="1" applyFont="1" applyFill="1" applyBorder="1"/>
    <xf numFmtId="9" fontId="0" fillId="6" borderId="1" xfId="2" applyFont="1" applyFill="1" applyBorder="1"/>
    <xf numFmtId="44" fontId="0" fillId="6" borderId="1" xfId="1" applyFont="1" applyFill="1" applyBorder="1"/>
    <xf numFmtId="49" fontId="3" fillId="6" borderId="6" xfId="0" applyNumberFormat="1" applyFont="1" applyFill="1" applyBorder="1"/>
    <xf numFmtId="0" fontId="0" fillId="6" borderId="7" xfId="0" applyFill="1" applyBorder="1"/>
    <xf numFmtId="0" fontId="0" fillId="6" borderId="8" xfId="0" applyFill="1" applyBorder="1"/>
    <xf numFmtId="49" fontId="0" fillId="6" borderId="9" xfId="0" applyNumberFormat="1" applyFill="1" applyBorder="1"/>
    <xf numFmtId="0" fontId="0" fillId="6" borderId="0" xfId="0" applyFill="1" applyBorder="1"/>
    <xf numFmtId="0" fontId="0" fillId="6" borderId="10" xfId="0" applyFill="1" applyBorder="1"/>
    <xf numFmtId="49" fontId="0" fillId="6" borderId="11" xfId="0" applyNumberFormat="1" applyFill="1" applyBorder="1"/>
    <xf numFmtId="0" fontId="0" fillId="6" borderId="2" xfId="0" applyFill="1" applyBorder="1"/>
    <xf numFmtId="0" fontId="0" fillId="6" borderId="12" xfId="0" applyFill="1" applyBorder="1"/>
    <xf numFmtId="168" fontId="0" fillId="6" borderId="10" xfId="1" applyNumberFormat="1" applyFont="1" applyFill="1" applyBorder="1"/>
    <xf numFmtId="168" fontId="0" fillId="6" borderId="12" xfId="1" applyNumberFormat="1" applyFont="1" applyFill="1" applyBorder="1"/>
    <xf numFmtId="168" fontId="2" fillId="6" borderId="12" xfId="1" applyNumberFormat="1" applyFont="1" applyFill="1" applyBorder="1"/>
    <xf numFmtId="167" fontId="0" fillId="6" borderId="8" xfId="1" applyNumberFormat="1" applyFont="1" applyFill="1" applyBorder="1"/>
    <xf numFmtId="169" fontId="0" fillId="6" borderId="10" xfId="1" applyNumberFormat="1" applyFont="1" applyFill="1" applyBorder="1"/>
    <xf numFmtId="168" fontId="0" fillId="6" borderId="10" xfId="0" applyNumberFormat="1" applyFill="1" applyBorder="1"/>
    <xf numFmtId="168" fontId="0" fillId="6" borderId="12" xfId="0" applyNumberFormat="1" applyFill="1" applyBorder="1"/>
    <xf numFmtId="166" fontId="2" fillId="6" borderId="12" xfId="1" applyNumberFormat="1" applyFont="1" applyFill="1" applyBorder="1"/>
    <xf numFmtId="0" fontId="0" fillId="6" borderId="13" xfId="0" applyFill="1" applyBorder="1"/>
    <xf numFmtId="0" fontId="0" fillId="6" borderId="5" xfId="0" applyFill="1" applyBorder="1" applyAlignment="1">
      <alignment horizontal="right"/>
    </xf>
    <xf numFmtId="44" fontId="2" fillId="6" borderId="12" xfId="0" applyNumberFormat="1" applyFont="1" applyFill="1" applyBorder="1"/>
    <xf numFmtId="49" fontId="0" fillId="6" borderId="14" xfId="0" applyNumberFormat="1" applyFill="1" applyBorder="1"/>
    <xf numFmtId="49" fontId="0" fillId="6" borderId="15" xfId="0" applyNumberFormat="1" applyFill="1" applyBorder="1"/>
    <xf numFmtId="49" fontId="2" fillId="6" borderId="3" xfId="0" applyNumberFormat="1" applyFont="1" applyFill="1" applyBorder="1"/>
    <xf numFmtId="49" fontId="2" fillId="6" borderId="14" xfId="0" applyNumberFormat="1" applyFont="1" applyFill="1" applyBorder="1"/>
    <xf numFmtId="49" fontId="2" fillId="5" borderId="3" xfId="0" applyNumberFormat="1" applyFont="1" applyFill="1" applyBorder="1"/>
    <xf numFmtId="49" fontId="4" fillId="2" borderId="0" xfId="0" applyNumberFormat="1" applyFont="1" applyFill="1"/>
    <xf numFmtId="49" fontId="5" fillId="2" borderId="0" xfId="0" applyNumberFormat="1" applyFont="1" applyFill="1"/>
    <xf numFmtId="49" fontId="4" fillId="5" borderId="0" xfId="0" applyNumberFormat="1" applyFont="1" applyFill="1"/>
    <xf numFmtId="9" fontId="5" fillId="7" borderId="13" xfId="0" applyNumberFormat="1" applyFont="1" applyFill="1" applyBorder="1" applyProtection="1">
      <protection locked="0"/>
    </xf>
    <xf numFmtId="49" fontId="2" fillId="3" borderId="4" xfId="0" applyNumberFormat="1" applyFont="1" applyFill="1" applyBorder="1" applyAlignment="1">
      <alignment horizontal="center"/>
    </xf>
    <xf numFmtId="49" fontId="2" fillId="3" borderId="13" xfId="0" applyNumberFormat="1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4" borderId="13" xfId="0" applyNumberFormat="1" applyFont="1" applyFill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44" fontId="2" fillId="5" borderId="4" xfId="1" applyFont="1" applyFill="1" applyBorder="1" applyAlignment="1">
      <alignment horizontal="right"/>
    </xf>
    <xf numFmtId="44" fontId="2" fillId="5" borderId="13" xfId="1" applyFont="1" applyFill="1" applyBorder="1" applyAlignment="1">
      <alignment horizontal="right"/>
    </xf>
    <xf numFmtId="44" fontId="2" fillId="5" borderId="5" xfId="1" applyFont="1" applyFill="1" applyBorder="1" applyAlignment="1">
      <alignment horizontal="right"/>
    </xf>
    <xf numFmtId="0" fontId="2" fillId="6" borderId="3" xfId="0" applyFont="1" applyFill="1" applyBorder="1" applyAlignment="1">
      <alignment horizontal="center" wrapText="1"/>
    </xf>
    <xf numFmtId="44" fontId="0" fillId="6" borderId="1" xfId="1" applyFont="1" applyFill="1" applyBorder="1" applyAlignment="1">
      <alignment horizontal="right"/>
    </xf>
    <xf numFmtId="9" fontId="0" fillId="5" borderId="1" xfId="1" applyNumberFormat="1" applyFont="1" applyFill="1" applyBorder="1" applyAlignment="1">
      <alignment horizontal="right"/>
    </xf>
    <xf numFmtId="0" fontId="6" fillId="6" borderId="14" xfId="0" applyFont="1" applyFill="1" applyBorder="1" applyAlignment="1">
      <alignment horizontal="center" vertical="center" textRotation="90"/>
    </xf>
    <xf numFmtId="0" fontId="6" fillId="6" borderId="15" xfId="0" applyFont="1" applyFill="1" applyBorder="1" applyAlignment="1">
      <alignment horizontal="center" vertical="center" textRotation="90"/>
    </xf>
    <xf numFmtId="0" fontId="6" fillId="6" borderId="3" xfId="0" applyFont="1" applyFill="1" applyBorder="1" applyAlignment="1">
      <alignment horizontal="center" vertical="center" textRotation="90"/>
    </xf>
    <xf numFmtId="0" fontId="6" fillId="5" borderId="1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D1FF"/>
      <color rgb="FFFF99FF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6569</xdr:rowOff>
    </xdr:from>
    <xdr:to>
      <xdr:col>3</xdr:col>
      <xdr:colOff>885826</xdr:colOff>
      <xdr:row>13</xdr:row>
      <xdr:rowOff>99391</xdr:rowOff>
    </xdr:to>
    <xdr:sp macro="" textlink="">
      <xdr:nvSpPr>
        <xdr:cNvPr id="2" name="Textfeld 1"/>
        <xdr:cNvSpPr txBox="1"/>
      </xdr:nvSpPr>
      <xdr:spPr>
        <a:xfrm>
          <a:off x="1" y="1041895"/>
          <a:ext cx="10104368" cy="821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Ein- und Zweifamilienhäuser, Mietwohngrundstücke, gemischtgenutzte Grundstücke und Geschäftsgrundstücke werden nach 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§ 76 Abs. 1 BewG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grundsätzlich im Ertragswertverfahren bewertet (vgl. 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Abschn. 16 Abs. 2 Satz 1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und 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Abs. 5 Satz 1 BewRGr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). Die Ermittlung des Grundstückswerts auf der Grundlage des Ertragswertverfahrens ist in den 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§§ 78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bis 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82 BewG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geregelt (vgl. 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Abschn. 18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bis 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33 BewRGr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). Der Grundstückswert ergibt sich durch Anwendung eines Vervielfältigers (vgl. 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Abschn. 26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bis 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29 BewRGr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auf die Jahresrohmiete (vgl. 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Abschn. 21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bis 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25 BewRGr</a:t>
          </a:r>
          <a:r>
            <a:rPr lang="de-D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 und umfasst den Bodenwert, den Gebäudewert und den Wert der Außenanlagen.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4" zoomScale="115" zoomScaleNormal="115" workbookViewId="0">
      <selection activeCell="D7" sqref="D7"/>
    </sheetView>
  </sheetViews>
  <sheetFormatPr baseColWidth="10" defaultColWidth="0" defaultRowHeight="14.25" zeroHeight="1" x14ac:dyDescent="0.2"/>
  <cols>
    <col min="1" max="1" width="96.25" style="1" customWidth="1"/>
    <col min="2" max="2" width="12.5" bestFit="1" customWidth="1"/>
    <col min="3" max="3" width="12.125" bestFit="1" customWidth="1"/>
    <col min="4" max="4" width="12.125" customWidth="1"/>
    <col min="5" max="5" width="12.5" customWidth="1"/>
    <col min="6" max="6" width="5.375" style="3" customWidth="1"/>
    <col min="7" max="8" width="5.375" hidden="1" customWidth="1"/>
    <col min="9" max="9" width="8.25" hidden="1" customWidth="1"/>
    <col min="10" max="16384" width="5.375" hidden="1"/>
  </cols>
  <sheetData>
    <row r="1" spans="1:5" ht="18" x14ac:dyDescent="0.25">
      <c r="A1" s="58" t="s">
        <v>35</v>
      </c>
      <c r="B1" s="3"/>
      <c r="C1" s="3"/>
      <c r="D1" s="3"/>
      <c r="E1" s="3"/>
    </row>
    <row r="2" spans="1:5" ht="18" x14ac:dyDescent="0.25">
      <c r="A2" s="57" t="s">
        <v>36</v>
      </c>
      <c r="B2" s="3"/>
      <c r="C2" s="3"/>
      <c r="D2" s="3"/>
      <c r="E2" s="3"/>
    </row>
    <row r="3" spans="1:5" ht="20.25" x14ac:dyDescent="0.3">
      <c r="A3" s="59" t="s">
        <v>38</v>
      </c>
      <c r="B3" s="3"/>
      <c r="C3" s="3"/>
      <c r="D3" s="3"/>
      <c r="E3" s="3"/>
    </row>
    <row r="4" spans="1:5" x14ac:dyDescent="0.2">
      <c r="A4" s="2"/>
      <c r="B4" s="3"/>
      <c r="C4" s="3"/>
      <c r="D4" s="3"/>
      <c r="E4" s="3"/>
    </row>
    <row r="5" spans="1:5" ht="18" x14ac:dyDescent="0.25">
      <c r="A5" s="5" t="s">
        <v>20</v>
      </c>
      <c r="B5" s="6"/>
      <c r="C5" s="7"/>
      <c r="D5" s="8">
        <v>3.9</v>
      </c>
      <c r="E5" s="9"/>
    </row>
    <row r="6" spans="1:5" ht="18" x14ac:dyDescent="0.25">
      <c r="A6" s="10" t="s">
        <v>21</v>
      </c>
      <c r="B6" s="11"/>
      <c r="C6" s="12"/>
      <c r="D6" s="60">
        <v>3.1</v>
      </c>
      <c r="E6" s="13"/>
    </row>
    <row r="7" spans="1:5" x14ac:dyDescent="0.2">
      <c r="A7" s="2"/>
      <c r="B7" s="3"/>
      <c r="C7" s="3"/>
      <c r="D7" s="3"/>
    </row>
    <row r="8" spans="1:5" ht="15" x14ac:dyDescent="0.25">
      <c r="A8" s="61" t="s">
        <v>6</v>
      </c>
      <c r="B8" s="62"/>
      <c r="C8" s="62"/>
      <c r="D8" s="62"/>
      <c r="E8" s="63"/>
    </row>
    <row r="9" spans="1:5" x14ac:dyDescent="0.2">
      <c r="A9" s="32" t="s">
        <v>8</v>
      </c>
      <c r="B9" s="33"/>
      <c r="C9" s="33"/>
      <c r="D9" s="34"/>
      <c r="E9" s="73" t="s">
        <v>29</v>
      </c>
    </row>
    <row r="10" spans="1:5" x14ac:dyDescent="0.2">
      <c r="A10" s="35"/>
      <c r="B10" s="36"/>
      <c r="C10" s="36"/>
      <c r="D10" s="37"/>
      <c r="E10" s="74"/>
    </row>
    <row r="11" spans="1:5" x14ac:dyDescent="0.2">
      <c r="A11" s="35"/>
      <c r="B11" s="36"/>
      <c r="C11" s="36"/>
      <c r="D11" s="37"/>
      <c r="E11" s="74"/>
    </row>
    <row r="12" spans="1:5" x14ac:dyDescent="0.2">
      <c r="A12" s="35"/>
      <c r="B12" s="36"/>
      <c r="C12" s="36"/>
      <c r="D12" s="37"/>
      <c r="E12" s="74"/>
    </row>
    <row r="13" spans="1:5" x14ac:dyDescent="0.2">
      <c r="A13" s="35"/>
      <c r="B13" s="36"/>
      <c r="C13" s="36"/>
      <c r="D13" s="37"/>
      <c r="E13" s="74"/>
    </row>
    <row r="14" spans="1:5" x14ac:dyDescent="0.2">
      <c r="A14" s="38"/>
      <c r="B14" s="39"/>
      <c r="C14" s="39"/>
      <c r="D14" s="40"/>
      <c r="E14" s="74"/>
    </row>
    <row r="15" spans="1:5" x14ac:dyDescent="0.2">
      <c r="A15" s="52" t="s">
        <v>9</v>
      </c>
      <c r="B15" s="33"/>
      <c r="C15" s="33"/>
      <c r="D15" s="34"/>
      <c r="E15" s="74"/>
    </row>
    <row r="16" spans="1:5" x14ac:dyDescent="0.2">
      <c r="A16" s="53" t="s">
        <v>33</v>
      </c>
      <c r="B16" s="36"/>
      <c r="C16" s="36"/>
      <c r="D16" s="41">
        <f>ROUNDDOWN(480,0)</f>
        <v>480</v>
      </c>
      <c r="E16" s="74"/>
    </row>
    <row r="17" spans="1:5" x14ac:dyDescent="0.2">
      <c r="A17" s="22" t="s">
        <v>34</v>
      </c>
      <c r="B17" s="39"/>
      <c r="C17" s="39"/>
      <c r="D17" s="42">
        <f>ROUNDDOWN((169*1.9*12),0)</f>
        <v>3853</v>
      </c>
      <c r="E17" s="74"/>
    </row>
    <row r="18" spans="1:5" ht="15" x14ac:dyDescent="0.25">
      <c r="A18" s="54" t="s">
        <v>10</v>
      </c>
      <c r="B18" s="39"/>
      <c r="C18" s="39"/>
      <c r="D18" s="43">
        <f>D16+D17</f>
        <v>4333</v>
      </c>
      <c r="E18" s="74"/>
    </row>
    <row r="19" spans="1:5" ht="15" x14ac:dyDescent="0.25">
      <c r="A19" s="55" t="s">
        <v>11</v>
      </c>
      <c r="B19" s="33"/>
      <c r="C19" s="33"/>
      <c r="D19" s="44"/>
      <c r="E19" s="74"/>
    </row>
    <row r="20" spans="1:5" x14ac:dyDescent="0.2">
      <c r="A20" s="53" t="s">
        <v>12</v>
      </c>
      <c r="B20" s="36"/>
      <c r="C20" s="36"/>
      <c r="D20" s="45">
        <v>2012</v>
      </c>
      <c r="E20" s="74"/>
    </row>
    <row r="21" spans="1:5" x14ac:dyDescent="0.2">
      <c r="A21" s="53" t="s">
        <v>13</v>
      </c>
      <c r="B21" s="36"/>
      <c r="C21" s="36"/>
      <c r="D21" s="37"/>
      <c r="E21" s="74"/>
    </row>
    <row r="22" spans="1:5" x14ac:dyDescent="0.2">
      <c r="A22" s="53" t="s">
        <v>14</v>
      </c>
      <c r="B22" s="36"/>
      <c r="C22" s="36"/>
      <c r="D22" s="37"/>
      <c r="E22" s="74"/>
    </row>
    <row r="23" spans="1:5" x14ac:dyDescent="0.2">
      <c r="A23" s="53" t="s">
        <v>15</v>
      </c>
      <c r="B23" s="36"/>
      <c r="C23" s="36"/>
      <c r="D23" s="46">
        <f>D18*13</f>
        <v>56329</v>
      </c>
      <c r="E23" s="74"/>
    </row>
    <row r="24" spans="1:5" x14ac:dyDescent="0.2">
      <c r="A24" s="53" t="s">
        <v>16</v>
      </c>
      <c r="B24" s="36"/>
      <c r="C24" s="36"/>
      <c r="D24" s="37"/>
      <c r="E24" s="74"/>
    </row>
    <row r="25" spans="1:5" x14ac:dyDescent="0.2">
      <c r="A25" s="22" t="s">
        <v>17</v>
      </c>
      <c r="B25" s="39"/>
      <c r="C25" s="39"/>
      <c r="D25" s="47">
        <f>ROUNDDOWN(D23,-2)</f>
        <v>56300</v>
      </c>
      <c r="E25" s="74"/>
    </row>
    <row r="26" spans="1:5" ht="15" x14ac:dyDescent="0.25">
      <c r="A26" s="54" t="s">
        <v>25</v>
      </c>
      <c r="B26" s="39"/>
      <c r="C26" s="39"/>
      <c r="D26" s="48">
        <f>ROUNDDOWN((D25/1.95583),0)</f>
        <v>28785</v>
      </c>
      <c r="E26" s="74"/>
    </row>
    <row r="27" spans="1:5" x14ac:dyDescent="0.2">
      <c r="A27" s="24" t="s">
        <v>18</v>
      </c>
      <c r="B27" s="49"/>
      <c r="C27" s="49"/>
      <c r="D27" s="50" t="s">
        <v>22</v>
      </c>
      <c r="E27" s="74"/>
    </row>
    <row r="28" spans="1:5" ht="15" x14ac:dyDescent="0.25">
      <c r="A28" s="54" t="s">
        <v>37</v>
      </c>
      <c r="B28" s="39"/>
      <c r="C28" s="39"/>
      <c r="D28" s="51">
        <f>(D26*2.6)/1000</f>
        <v>74.840999999999994</v>
      </c>
      <c r="E28" s="75"/>
    </row>
    <row r="29" spans="1:5" x14ac:dyDescent="0.2">
      <c r="A29" s="20" t="s">
        <v>3</v>
      </c>
      <c r="B29" s="16"/>
      <c r="C29" s="16"/>
      <c r="D29" s="17">
        <f>D5</f>
        <v>3.9</v>
      </c>
      <c r="E29" s="76" t="s">
        <v>30</v>
      </c>
    </row>
    <row r="30" spans="1:5" ht="15" x14ac:dyDescent="0.25">
      <c r="A30" s="56" t="s">
        <v>26</v>
      </c>
      <c r="B30" s="18"/>
      <c r="C30" s="18"/>
      <c r="D30" s="19">
        <f>D28*D29</f>
        <v>291.87989999999996</v>
      </c>
      <c r="E30" s="77"/>
    </row>
    <row r="31" spans="1:5" ht="33.75" customHeight="1" x14ac:dyDescent="0.2">
      <c r="A31" s="2"/>
      <c r="B31" s="3"/>
      <c r="C31" s="3"/>
      <c r="D31" s="3"/>
    </row>
    <row r="32" spans="1:5" ht="15" x14ac:dyDescent="0.25">
      <c r="A32" s="64" t="s">
        <v>7</v>
      </c>
      <c r="B32" s="65"/>
      <c r="C32" s="65"/>
      <c r="D32" s="65"/>
      <c r="E32" s="66"/>
    </row>
    <row r="33" spans="1:9" ht="30" customHeight="1" x14ac:dyDescent="0.25">
      <c r="A33" s="22"/>
      <c r="B33" s="23" t="s">
        <v>4</v>
      </c>
      <c r="C33" s="70" t="s">
        <v>23</v>
      </c>
      <c r="D33" s="70"/>
      <c r="E33" s="73" t="s">
        <v>29</v>
      </c>
    </row>
    <row r="34" spans="1:9" ht="45" x14ac:dyDescent="0.25">
      <c r="A34" s="24"/>
      <c r="B34" s="25"/>
      <c r="C34" s="25" t="s">
        <v>5</v>
      </c>
      <c r="D34" s="25" t="s">
        <v>24</v>
      </c>
      <c r="E34" s="74"/>
    </row>
    <row r="35" spans="1:9" x14ac:dyDescent="0.2">
      <c r="A35" s="24" t="s">
        <v>0</v>
      </c>
      <c r="B35" s="26">
        <v>1062</v>
      </c>
      <c r="C35" s="26">
        <v>169</v>
      </c>
      <c r="D35" s="26">
        <v>30</v>
      </c>
      <c r="E35" s="74"/>
    </row>
    <row r="36" spans="1:9" x14ac:dyDescent="0.2">
      <c r="A36" s="24" t="s">
        <v>1</v>
      </c>
      <c r="B36" s="27">
        <v>0.04</v>
      </c>
      <c r="C36" s="27">
        <v>0.5</v>
      </c>
      <c r="D36" s="27">
        <v>0.5</v>
      </c>
      <c r="E36" s="74"/>
    </row>
    <row r="37" spans="1:9" ht="15" x14ac:dyDescent="0.25">
      <c r="A37" s="28" t="s">
        <v>28</v>
      </c>
      <c r="B37" s="29">
        <f>B35*B36</f>
        <v>42.480000000000004</v>
      </c>
      <c r="C37" s="29">
        <f>C35*C36</f>
        <v>84.5</v>
      </c>
      <c r="D37" s="29">
        <f>D35*D36</f>
        <v>15</v>
      </c>
      <c r="E37" s="74"/>
    </row>
    <row r="38" spans="1:9" x14ac:dyDescent="0.2">
      <c r="A38" s="24" t="s">
        <v>2</v>
      </c>
      <c r="B38" s="30">
        <v>1</v>
      </c>
      <c r="C38" s="30">
        <v>0.7</v>
      </c>
      <c r="D38" s="30">
        <v>1</v>
      </c>
      <c r="E38" s="74"/>
    </row>
    <row r="39" spans="1:9" x14ac:dyDescent="0.2">
      <c r="A39" s="24" t="s">
        <v>31</v>
      </c>
      <c r="B39" s="31">
        <f>B37*B38</f>
        <v>42.480000000000004</v>
      </c>
      <c r="C39" s="31">
        <f>C37*C38</f>
        <v>59.15</v>
      </c>
      <c r="D39" s="31">
        <f>D37*D38</f>
        <v>15</v>
      </c>
      <c r="E39" s="74"/>
      <c r="I39" s="4"/>
    </row>
    <row r="40" spans="1:9" ht="15" x14ac:dyDescent="0.25">
      <c r="A40" s="28" t="s">
        <v>27</v>
      </c>
      <c r="B40" s="71">
        <f>B39+C39+D39</f>
        <v>116.63</v>
      </c>
      <c r="C40" s="71"/>
      <c r="D40" s="71"/>
      <c r="E40" s="74"/>
    </row>
    <row r="41" spans="1:9" x14ac:dyDescent="0.2">
      <c r="A41" s="20" t="s">
        <v>3</v>
      </c>
      <c r="B41" s="72">
        <f>D6</f>
        <v>3.1</v>
      </c>
      <c r="C41" s="72"/>
      <c r="D41" s="72"/>
      <c r="E41" s="76" t="s">
        <v>30</v>
      </c>
    </row>
    <row r="42" spans="1:9" ht="15" x14ac:dyDescent="0.25">
      <c r="A42" s="21" t="s">
        <v>32</v>
      </c>
      <c r="B42" s="67">
        <f>B40*B41</f>
        <v>361.553</v>
      </c>
      <c r="C42" s="68"/>
      <c r="D42" s="69"/>
      <c r="E42" s="77"/>
    </row>
    <row r="43" spans="1:9" ht="33.75" customHeight="1" x14ac:dyDescent="0.2">
      <c r="A43" s="2"/>
      <c r="B43" s="3"/>
      <c r="C43" s="3"/>
      <c r="D43" s="3"/>
    </row>
    <row r="44" spans="1:9" s="3" customFormat="1" ht="18" x14ac:dyDescent="0.25">
      <c r="A44" s="10" t="s">
        <v>19</v>
      </c>
      <c r="B44" s="14"/>
      <c r="C44" s="12"/>
      <c r="D44" s="15">
        <f>B42-D30</f>
        <v>69.673100000000034</v>
      </c>
      <c r="E44" s="13"/>
    </row>
    <row r="45" spans="1:9" s="3" customFormat="1" x14ac:dyDescent="0.2">
      <c r="A45" s="2"/>
    </row>
    <row r="46" spans="1:9" s="3" customFormat="1" ht="14.25" customHeight="1" x14ac:dyDescent="0.2">
      <c r="A46" s="2" t="s">
        <v>39</v>
      </c>
    </row>
    <row r="47" spans="1:9" s="3" customFormat="1" ht="14.25" customHeight="1" x14ac:dyDescent="0.2">
      <c r="A47" s="2"/>
    </row>
    <row r="48" spans="1:9" s="3" customFormat="1" ht="14.25" hidden="1" customHeight="1" x14ac:dyDescent="0.2">
      <c r="A48" s="2"/>
    </row>
    <row r="49" spans="1:1" s="3" customFormat="1" ht="14.25" hidden="1" customHeight="1" x14ac:dyDescent="0.2">
      <c r="A49" s="2"/>
    </row>
    <row r="50" spans="1:1" s="3" customFormat="1" hidden="1" x14ac:dyDescent="0.2">
      <c r="A50" s="2"/>
    </row>
  </sheetData>
  <sheetProtection algorithmName="SHA-512" hashValue="TTR+llU/49HZ7w2HuRtEUs06uXWAR2T9Oyl9jDo0Zw+sqxtr1Yo9o1bDhmUDQgWCn+iW9J8v1VJORAX3gy04jg==" saltValue="1u8P2hc4fb0t6StqeLm1lA==" spinCount="100000" sheet="1" objects="1" scenarios="1"/>
  <mergeCells count="10">
    <mergeCell ref="A8:E8"/>
    <mergeCell ref="A32:E32"/>
    <mergeCell ref="B42:D42"/>
    <mergeCell ref="C33:D33"/>
    <mergeCell ref="B40:D40"/>
    <mergeCell ref="B41:D41"/>
    <mergeCell ref="E9:E28"/>
    <mergeCell ref="E33:E40"/>
    <mergeCell ref="E29:E30"/>
    <mergeCell ref="E41:E42"/>
  </mergeCells>
  <pageMargins left="0.7" right="0.7" top="0.78740157499999996" bottom="0.78740157499999996" header="0.3" footer="0.3"/>
  <pageSetup paperSize="9" scale="78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Stadt Viechtach</dc:creator>
  <cp:lastModifiedBy>Matthias</cp:lastModifiedBy>
  <cp:lastPrinted>2022-07-14T09:31:54Z</cp:lastPrinted>
  <dcterms:created xsi:type="dcterms:W3CDTF">2022-04-20T19:00:45Z</dcterms:created>
  <dcterms:modified xsi:type="dcterms:W3CDTF">2024-11-02T10:15:44Z</dcterms:modified>
</cp:coreProperties>
</file>